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475" activeTab="0"/>
  </bookViews>
  <sheets>
    <sheet name="Cougars SOA" sheetId="1" r:id="rId1"/>
    <sheet name="Crusaders Amsterdam" sheetId="2" r:id="rId2"/>
    <sheet name="Recap" sheetId="3" r:id="rId3"/>
  </sheets>
  <definedNames>
    <definedName name="_xlnm.Print_Area" localSheetId="0">'Cougars SOA'!$A$1:$W$86</definedName>
  </definedNames>
  <calcPr fullCalcOnLoad="1"/>
</workbook>
</file>

<file path=xl/comments1.xml><?xml version="1.0" encoding="utf-8"?>
<comments xmlns="http://schemas.openxmlformats.org/spreadsheetml/2006/main">
  <authors>
    <author>SNCED</author>
  </authors>
  <commentList>
    <comment ref="N2" authorId="0">
      <text>
        <r>
          <rPr>
            <b/>
            <sz val="8"/>
            <rFont val="Tahoma"/>
            <family val="0"/>
          </rPr>
          <t>équipe qui reçoit</t>
        </r>
      </text>
    </comment>
    <comment ref="N3" authorId="0">
      <text>
        <r>
          <rPr>
            <b/>
            <sz val="8"/>
            <rFont val="Tahoma"/>
            <family val="0"/>
          </rPr>
          <t>équipe visiteuse</t>
        </r>
      </text>
    </comment>
  </commentList>
</comments>
</file>

<file path=xl/comments2.xml><?xml version="1.0" encoding="utf-8"?>
<comments xmlns="http://schemas.openxmlformats.org/spreadsheetml/2006/main">
  <authors>
    <author>SNCED</author>
  </authors>
  <commentList>
    <comment ref="N2" authorId="0">
      <text>
        <r>
          <rPr>
            <b/>
            <sz val="8"/>
            <rFont val="Tahoma"/>
            <family val="0"/>
          </rPr>
          <t>équipe qui reçoit</t>
        </r>
      </text>
    </comment>
    <comment ref="N3" authorId="0">
      <text>
        <r>
          <rPr>
            <b/>
            <sz val="8"/>
            <rFont val="Tahoma"/>
            <family val="0"/>
          </rPr>
          <t>équipe visiteuse</t>
        </r>
      </text>
    </comment>
  </commentList>
</comments>
</file>

<file path=xl/sharedStrings.xml><?xml version="1.0" encoding="utf-8"?>
<sst xmlns="http://schemas.openxmlformats.org/spreadsheetml/2006/main" count="430" uniqueCount="200">
  <si>
    <t>1Q</t>
  </si>
  <si>
    <t>2Q</t>
  </si>
  <si>
    <t>3Q</t>
  </si>
  <si>
    <t>4Q</t>
  </si>
  <si>
    <t>SCORE FINAL</t>
  </si>
  <si>
    <t>Journée:</t>
  </si>
  <si>
    <t>Date:</t>
  </si>
  <si>
    <t>Récapitulatif Statistiques attaque</t>
  </si>
  <si>
    <t>TOTAL NET YARDS match</t>
  </si>
  <si>
    <t>Nb JEUX TOTAL match</t>
  </si>
  <si>
    <t>Moyenne gain / jeux</t>
  </si>
  <si>
    <t>NET YARDS COURSES</t>
  </si>
  <si>
    <t>NET YARDS PASSES</t>
  </si>
  <si>
    <t>Turnovers attaque</t>
  </si>
  <si>
    <t>Nb JEUX</t>
  </si>
  <si>
    <t>Complétées/ tentées / %</t>
  </si>
  <si>
    <t>Nb total FUMBLE</t>
  </si>
  <si>
    <t>Moyenne gain</t>
  </si>
  <si>
    <t>Nb Fumble perdu</t>
  </si>
  <si>
    <t>Sacks / Yards perdus</t>
  </si>
  <si>
    <t>Yards</t>
  </si>
  <si>
    <t>Nb Fumble récupéré</t>
  </si>
  <si>
    <t>n°</t>
  </si>
  <si>
    <t>Nom</t>
  </si>
  <si>
    <t>Prénom</t>
  </si>
  <si>
    <t>Complét.</t>
  </si>
  <si>
    <t>Tentées</t>
  </si>
  <si>
    <t xml:space="preserve"> +Long</t>
  </si>
  <si>
    <t>Sack</t>
  </si>
  <si>
    <t>Td</t>
  </si>
  <si>
    <t>Interc.</t>
  </si>
  <si>
    <t>Rating</t>
  </si>
  <si>
    <t>Nb courses</t>
  </si>
  <si>
    <t>Nb yards</t>
  </si>
  <si>
    <t>Moyen.</t>
  </si>
  <si>
    <t>TD</t>
  </si>
  <si>
    <t>Transfo</t>
  </si>
  <si>
    <t>Made</t>
  </si>
  <si>
    <t>Att</t>
  </si>
  <si>
    <t>Field goal</t>
  </si>
  <si>
    <t xml:space="preserve"> + long</t>
  </si>
  <si>
    <t>Nb pas. comp</t>
  </si>
  <si>
    <t>PAT</t>
  </si>
  <si>
    <t>2 pts</t>
  </si>
  <si>
    <t>Safety</t>
  </si>
  <si>
    <t>TOTAL</t>
  </si>
  <si>
    <t>N°</t>
  </si>
  <si>
    <t>Total joueur</t>
  </si>
  <si>
    <t>Placages
solos</t>
  </si>
  <si>
    <t>Placages
assistés</t>
  </si>
  <si>
    <t>Passes
contrées</t>
  </si>
  <si>
    <t>Sacks</t>
  </si>
  <si>
    <t>Fumbles provoqués</t>
  </si>
  <si>
    <t>Fumbles recouverts</t>
  </si>
  <si>
    <t>Interceptions</t>
  </si>
  <si>
    <t>Nb</t>
  </si>
  <si>
    <t>Total équipe</t>
  </si>
  <si>
    <t>Statistiques Passes</t>
  </si>
  <si>
    <t>Statistiques Courses</t>
  </si>
  <si>
    <t>Statistiques Réceptions</t>
  </si>
  <si>
    <t>Transformation 1 point</t>
  </si>
  <si>
    <t>Récapitulatif Statistiques individuelles</t>
  </si>
  <si>
    <t>Récapitulatif Statistiques défense</t>
  </si>
  <si>
    <t>COUGARS</t>
  </si>
  <si>
    <t>TOREL</t>
  </si>
  <si>
    <t>Sébastien</t>
  </si>
  <si>
    <t>BAGO</t>
  </si>
  <si>
    <t>COLLAS</t>
  </si>
  <si>
    <t>Benjamin</t>
  </si>
  <si>
    <t>Interception</t>
  </si>
  <si>
    <t>RECAP - STATISTIQUES MATCH</t>
  </si>
  <si>
    <t>COURSE</t>
  </si>
  <si>
    <t>TOTAL DE</t>
  </si>
  <si>
    <t>PASSE</t>
  </si>
  <si>
    <t>1ERE</t>
  </si>
  <si>
    <t>FAUTE</t>
  </si>
  <si>
    <t>TENTATIVE</t>
  </si>
  <si>
    <t>Nbre JEUX</t>
  </si>
  <si>
    <t>YDS +</t>
  </si>
  <si>
    <t>YDS -</t>
  </si>
  <si>
    <t>YDS NET</t>
  </si>
  <si>
    <t>Moy. /Jeux</t>
  </si>
  <si>
    <t>SACK QB</t>
  </si>
  <si>
    <t>Tentative</t>
  </si>
  <si>
    <t>Compl.</t>
  </si>
  <si>
    <t>Moy. Pas. C</t>
  </si>
  <si>
    <t>3éme Down Transformé</t>
  </si>
  <si>
    <t>4éme Down Transformé</t>
  </si>
  <si>
    <t>Nbre de Drive Offensif</t>
  </si>
  <si>
    <t>Drive pour 1 TD</t>
  </si>
  <si>
    <t>Drive pour 1 PUNT</t>
  </si>
  <si>
    <t>Drive pour 1 INTERCEPTION</t>
  </si>
  <si>
    <t>Drive pour 1 FUMBLE</t>
  </si>
  <si>
    <t>Drive STOPPE</t>
  </si>
  <si>
    <t>Drive pour 1 FG</t>
  </si>
  <si>
    <t>PUNT</t>
  </si>
  <si>
    <t>YDS TOTAL</t>
  </si>
  <si>
    <t>YDS Retour</t>
  </si>
  <si>
    <t>Moy. / Punt</t>
  </si>
  <si>
    <t>FUMBLE</t>
  </si>
  <si>
    <t>FUMBLE per</t>
  </si>
  <si>
    <t>TURN</t>
  </si>
  <si>
    <t>Passe Interc.</t>
  </si>
  <si>
    <t>OVER</t>
  </si>
  <si>
    <t>Nbre Faute</t>
  </si>
  <si>
    <t>Yds Total</t>
  </si>
  <si>
    <t>TOTAL 1ERE TENTATIVE</t>
  </si>
  <si>
    <t>TOTAL NET YDS - COURSE</t>
  </si>
  <si>
    <t>TOTAL NET YDS - PASSE</t>
  </si>
  <si>
    <t>TOTAL NET YDS MATCH</t>
  </si>
  <si>
    <t>TOTAL JEUX</t>
  </si>
  <si>
    <t>MOYENNE YDS PAR JEUX</t>
  </si>
  <si>
    <t>1 QT</t>
  </si>
  <si>
    <t>2 QT</t>
  </si>
  <si>
    <t>3 QT</t>
  </si>
  <si>
    <t>4 QT</t>
  </si>
  <si>
    <t>Moy. De Yds sur 1er down</t>
  </si>
  <si>
    <t>Stéphane</t>
  </si>
  <si>
    <t>Nbre de placage avec perte terrain</t>
  </si>
  <si>
    <t>David</t>
  </si>
  <si>
    <t>APPUTHURAI</t>
  </si>
  <si>
    <t>Sinthujan</t>
  </si>
  <si>
    <t>NIANG</t>
  </si>
  <si>
    <t>Thomas</t>
  </si>
  <si>
    <t>HEBEL</t>
  </si>
  <si>
    <t>Cesar</t>
  </si>
  <si>
    <t>DONATI</t>
  </si>
  <si>
    <t>Michael</t>
  </si>
  <si>
    <t>MORIZET</t>
  </si>
  <si>
    <t>KOVALCIK</t>
  </si>
  <si>
    <t>Chris</t>
  </si>
  <si>
    <t>Guillaume</t>
  </si>
  <si>
    <t>LAROCHELLE</t>
  </si>
  <si>
    <t>BAGHRICHE</t>
  </si>
  <si>
    <t>Sofian</t>
  </si>
  <si>
    <t>LEGLAS</t>
  </si>
  <si>
    <t>Loic</t>
  </si>
  <si>
    <t>TRAORE</t>
  </si>
  <si>
    <t>Alyou</t>
  </si>
  <si>
    <t>BELLETEIX</t>
  </si>
  <si>
    <t>Luigi</t>
  </si>
  <si>
    <t>SIMON</t>
  </si>
  <si>
    <t>ABERBOUR</t>
  </si>
  <si>
    <t>Cyril</t>
  </si>
  <si>
    <t>VOSS</t>
  </si>
  <si>
    <t>Dan</t>
  </si>
  <si>
    <t>4/10</t>
  </si>
  <si>
    <t>1/1</t>
  </si>
  <si>
    <t>J1</t>
  </si>
  <si>
    <t>Saison 2009-2010 - EFAF Cup</t>
  </si>
  <si>
    <t>CRUSADERS d'Amsterdam</t>
  </si>
  <si>
    <t>GOODMAN</t>
  </si>
  <si>
    <t>Ryan</t>
  </si>
  <si>
    <t>SERRE</t>
  </si>
  <si>
    <t>Mickael</t>
  </si>
  <si>
    <t>César</t>
  </si>
  <si>
    <t>COUGARS  SOA</t>
  </si>
  <si>
    <t>BELFORT</t>
  </si>
  <si>
    <t>Andy</t>
  </si>
  <si>
    <t>IOMMI</t>
  </si>
  <si>
    <t>Arnaud</t>
  </si>
  <si>
    <t>HIREL</t>
  </si>
  <si>
    <t>Florent</t>
  </si>
  <si>
    <t>Dont 1 TD sur KO Return de 93 Yds</t>
  </si>
  <si>
    <t>MOHAMED</t>
  </si>
  <si>
    <t>KRAAN</t>
  </si>
  <si>
    <t>BARTOLOZZI</t>
  </si>
  <si>
    <t>CASTELEN</t>
  </si>
  <si>
    <t>TAMARA</t>
  </si>
  <si>
    <t>GRAANOOGST</t>
  </si>
  <si>
    <t>RONDE</t>
  </si>
  <si>
    <t>VRIESE</t>
  </si>
  <si>
    <t>TEUNIS</t>
  </si>
  <si>
    <t>???</t>
  </si>
  <si>
    <t>LOF</t>
  </si>
  <si>
    <t>CRUSADERS</t>
  </si>
  <si>
    <t>140/20 = 7 Yds</t>
  </si>
  <si>
    <t>2/4</t>
  </si>
  <si>
    <t>132/26 = 5,08 Yds</t>
  </si>
  <si>
    <t>6/12</t>
  </si>
  <si>
    <t>7 pour - 16 Yds</t>
  </si>
  <si>
    <t>Drive pour mi temps ou fin de match</t>
  </si>
  <si>
    <t>FLAHAUT</t>
  </si>
  <si>
    <t>Antoine</t>
  </si>
  <si>
    <t>GOBERVILLE</t>
  </si>
  <si>
    <t>Clément</t>
  </si>
  <si>
    <t>RAGOT</t>
  </si>
  <si>
    <t>Ludovic</t>
  </si>
  <si>
    <t>JACOB</t>
  </si>
  <si>
    <t>Alan</t>
  </si>
  <si>
    <t>VLAMING</t>
  </si>
  <si>
    <t>VIJVER</t>
  </si>
  <si>
    <t>ZIMMERMAN</t>
  </si>
  <si>
    <t>GALESTOOT</t>
  </si>
  <si>
    <t>FAGEL</t>
  </si>
  <si>
    <t>BODEMEJEIER</t>
  </si>
  <si>
    <t>BOURNE</t>
  </si>
  <si>
    <t>REMAK</t>
  </si>
  <si>
    <t>GROT</t>
  </si>
  <si>
    <t>2 pour - 8 Yds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</si>
</sst>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sz val="8"/>
      <name val="@Arial Unicode MS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3" fillId="23" borderId="9" applyNumberFormat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center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5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2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8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8" borderId="0" xfId="0" applyFont="1" applyFill="1" applyAlignment="1">
      <alignment horizontal="center"/>
    </xf>
    <xf numFmtId="0" fontId="2" fillId="8" borderId="14" xfId="0" applyFont="1" applyFill="1" applyBorder="1" applyAlignment="1">
      <alignment horizontal="center"/>
    </xf>
    <xf numFmtId="10" fontId="2" fillId="0" borderId="0" xfId="0" applyNumberFormat="1" applyFont="1" applyAlignment="1">
      <alignment horizontal="left"/>
    </xf>
    <xf numFmtId="2" fontId="2" fillId="8" borderId="0" xfId="0" applyNumberFormat="1" applyFont="1" applyFill="1" applyAlignment="1">
      <alignment horizontal="center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2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/>
      <protection locked="0"/>
    </xf>
    <xf numFmtId="9" fontId="5" fillId="8" borderId="10" xfId="0" applyNumberFormat="1" applyFont="1" applyFill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2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20" borderId="17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5" fillId="8" borderId="16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8" borderId="10" xfId="0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1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1" fillId="7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8" fillId="24" borderId="10" xfId="0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4" fontId="1" fillId="7" borderId="10" xfId="0" applyNumberFormat="1" applyFont="1" applyFill="1" applyBorder="1" applyAlignment="1">
      <alignment horizontal="center"/>
    </xf>
    <xf numFmtId="1" fontId="1" fillId="7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3" fillId="7" borderId="11" xfId="0" applyFont="1" applyFill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1" fontId="1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/>
    </xf>
    <xf numFmtId="1" fontId="21" fillId="0" borderId="0" xfId="0" applyNumberFormat="1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15" fontId="1" fillId="7" borderId="10" xfId="0" applyNumberFormat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2" fontId="2" fillId="7" borderId="0" xfId="0" applyNumberFormat="1" applyFont="1" applyFill="1" applyAlignment="1">
      <alignment horizontal="center"/>
    </xf>
    <xf numFmtId="0" fontId="2" fillId="7" borderId="14" xfId="0" applyFont="1" applyFill="1" applyBorder="1" applyAlignment="1">
      <alignment horizontal="center"/>
    </xf>
    <xf numFmtId="2" fontId="1" fillId="7" borderId="0" xfId="0" applyNumberFormat="1" applyFont="1" applyFill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 quotePrefix="1">
      <alignment horizontal="center"/>
    </xf>
    <xf numFmtId="1" fontId="18" fillId="24" borderId="10" xfId="0" applyNumberFormat="1" applyFont="1" applyFill="1" applyBorder="1" applyAlignment="1">
      <alignment horizontal="center"/>
    </xf>
    <xf numFmtId="1" fontId="18" fillId="24" borderId="13" xfId="0" applyNumberFormat="1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1" fontId="1" fillId="7" borderId="10" xfId="0" applyNumberFormat="1" applyFont="1" applyFill="1" applyBorder="1" applyAlignment="1" quotePrefix="1">
      <alignment horizontal="center"/>
    </xf>
    <xf numFmtId="0" fontId="6" fillId="8" borderId="11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15" fillId="25" borderId="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20" borderId="11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7" fillId="7" borderId="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tabSelected="1" zoomScalePageLayoutView="0" workbookViewId="0" topLeftCell="A1">
      <selection activeCell="J27" sqref="J27"/>
    </sheetView>
  </sheetViews>
  <sheetFormatPr defaultColWidth="11.421875" defaultRowHeight="12.75"/>
  <cols>
    <col min="1" max="1" width="4.421875" style="0" customWidth="1"/>
    <col min="2" max="2" width="13.421875" style="0" customWidth="1"/>
    <col min="3" max="3" width="17.28125" style="0" customWidth="1"/>
    <col min="13" max="13" width="8.8515625" style="0" customWidth="1"/>
  </cols>
  <sheetData>
    <row r="1" spans="1:24" ht="12.75">
      <c r="A1" s="189" t="s">
        <v>149</v>
      </c>
      <c r="B1" s="190"/>
      <c r="C1" s="17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 t="s">
        <v>1</v>
      </c>
      <c r="T1" s="2" t="s">
        <v>2</v>
      </c>
      <c r="U1" s="2" t="s">
        <v>3</v>
      </c>
      <c r="V1" s="191" t="s">
        <v>4</v>
      </c>
      <c r="W1" s="192"/>
      <c r="X1" s="1"/>
    </row>
    <row r="2" spans="1:24" ht="18">
      <c r="A2" s="193" t="s">
        <v>5</v>
      </c>
      <c r="B2" s="193"/>
      <c r="C2" s="3" t="s">
        <v>148</v>
      </c>
      <c r="D2" s="4"/>
      <c r="E2" s="4"/>
      <c r="F2" s="4"/>
      <c r="G2" s="4"/>
      <c r="H2" s="4"/>
      <c r="I2" s="4"/>
      <c r="J2" s="4"/>
      <c r="M2" s="4"/>
      <c r="N2" s="5" t="s">
        <v>156</v>
      </c>
      <c r="O2" s="6"/>
      <c r="P2" s="7"/>
      <c r="Q2" s="8"/>
      <c r="R2" s="9">
        <v>9</v>
      </c>
      <c r="S2" s="9">
        <v>0</v>
      </c>
      <c r="T2" s="9">
        <v>6</v>
      </c>
      <c r="U2" s="9">
        <v>12</v>
      </c>
      <c r="V2" s="186">
        <f>SUM(R2:U2)</f>
        <v>27</v>
      </c>
      <c r="W2" s="187"/>
      <c r="X2" s="4"/>
    </row>
    <row r="3" spans="1:24" ht="18">
      <c r="A3" s="200" t="s">
        <v>6</v>
      </c>
      <c r="B3" s="200"/>
      <c r="C3" s="10">
        <v>40285</v>
      </c>
      <c r="D3" s="4"/>
      <c r="E3" s="4"/>
      <c r="F3" s="4"/>
      <c r="G3" s="4"/>
      <c r="H3" s="4"/>
      <c r="I3" s="4"/>
      <c r="J3" s="4"/>
      <c r="M3" s="4"/>
      <c r="N3" s="5" t="s">
        <v>150</v>
      </c>
      <c r="O3" s="6"/>
      <c r="P3" s="7"/>
      <c r="Q3" s="8"/>
      <c r="R3" s="9">
        <v>0</v>
      </c>
      <c r="S3" s="9">
        <v>0</v>
      </c>
      <c r="T3" s="9">
        <v>8</v>
      </c>
      <c r="U3" s="9">
        <v>6</v>
      </c>
      <c r="V3" s="186">
        <f>SUM(R3:U3)</f>
        <v>14</v>
      </c>
      <c r="W3" s="187"/>
      <c r="X3" s="4"/>
    </row>
    <row r="4" spans="1:2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6.25">
      <c r="A6" s="205" t="s">
        <v>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26.25">
      <c r="A7" s="77"/>
      <c r="B7" s="77"/>
      <c r="C7" s="77"/>
      <c r="D7" s="77"/>
      <c r="E7" s="77"/>
      <c r="F7" s="4"/>
      <c r="G7" s="11"/>
      <c r="H7" s="4"/>
      <c r="I7" s="188" t="str">
        <f>N2</f>
        <v>COUGARS  SOA</v>
      </c>
      <c r="J7" s="188"/>
      <c r="K7" s="188"/>
      <c r="L7" s="188"/>
      <c r="M7" s="188"/>
      <c r="N7" s="188"/>
      <c r="W7" s="4"/>
    </row>
    <row r="8" spans="1:23" ht="12" customHeight="1">
      <c r="A8" s="4"/>
      <c r="B8" s="4"/>
      <c r="C8" s="11"/>
      <c r="D8" s="11"/>
      <c r="E8" s="11"/>
      <c r="F8" s="12"/>
      <c r="G8" s="11"/>
      <c r="H8" s="4"/>
      <c r="I8" s="11"/>
      <c r="J8" s="11"/>
      <c r="L8" s="4"/>
      <c r="M8" s="4"/>
      <c r="N8" s="4"/>
      <c r="O8" s="4"/>
      <c r="W8" s="4"/>
    </row>
    <row r="9" spans="1:23" ht="12.75">
      <c r="A9" s="1"/>
      <c r="B9" s="1"/>
      <c r="C9" s="13" t="s">
        <v>8</v>
      </c>
      <c r="D9" s="14">
        <f>C12+K12</f>
        <v>331</v>
      </c>
      <c r="E9" s="1"/>
      <c r="F9" s="1"/>
      <c r="G9" s="1"/>
      <c r="H9" s="1"/>
      <c r="I9" s="1"/>
      <c r="J9" s="1"/>
      <c r="K9" s="15" t="s">
        <v>9</v>
      </c>
      <c r="L9" s="14">
        <f>C13+L13</f>
        <v>47</v>
      </c>
      <c r="M9" s="1"/>
      <c r="N9" s="1"/>
      <c r="O9" s="1"/>
      <c r="P9" s="1"/>
      <c r="Q9" s="1"/>
      <c r="R9" s="15" t="s">
        <v>10</v>
      </c>
      <c r="S9" s="16">
        <f>D9/L9</f>
        <v>7.042553191489362</v>
      </c>
      <c r="T9" s="1"/>
      <c r="U9" s="1"/>
      <c r="V9" s="1"/>
      <c r="W9" s="1"/>
    </row>
    <row r="10" spans="1:23" ht="12.75">
      <c r="A10" s="1"/>
      <c r="B10" s="1"/>
      <c r="C10" s="13"/>
      <c r="D10" s="17"/>
      <c r="E10" s="1"/>
      <c r="F10" s="1"/>
      <c r="G10" s="1"/>
      <c r="H10" s="15"/>
      <c r="I10" s="18"/>
      <c r="J10" s="1"/>
      <c r="K10" s="1"/>
      <c r="L10" s="1"/>
      <c r="M10" s="15"/>
      <c r="N10" s="19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35"/>
      <c r="B11" s="35"/>
      <c r="C11" s="9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73"/>
      <c r="R11" s="73"/>
      <c r="S11" s="73"/>
      <c r="T11" s="73"/>
      <c r="U11" s="73"/>
      <c r="V11" s="73"/>
      <c r="W11" s="35"/>
    </row>
    <row r="12" spans="1:23" ht="12.75">
      <c r="A12" s="20" t="s">
        <v>11</v>
      </c>
      <c r="B12" s="21"/>
      <c r="C12" s="22">
        <f>SUM(E28:E34)</f>
        <v>95</v>
      </c>
      <c r="D12" s="23"/>
      <c r="E12" s="92"/>
      <c r="F12" s="4"/>
      <c r="G12" s="4"/>
      <c r="H12" s="20" t="s">
        <v>12</v>
      </c>
      <c r="I12" s="21"/>
      <c r="J12" s="23"/>
      <c r="K12" s="22">
        <f>SUM(E43:E51)</f>
        <v>236</v>
      </c>
      <c r="L12" s="24"/>
      <c r="M12" s="21"/>
      <c r="N12" s="23"/>
      <c r="O12" s="94"/>
      <c r="P12" s="21"/>
      <c r="Q12" s="44" t="s">
        <v>13</v>
      </c>
      <c r="R12" s="25"/>
      <c r="S12" s="25"/>
      <c r="T12" s="25"/>
      <c r="U12" s="25"/>
      <c r="V12" s="25"/>
      <c r="W12" s="25"/>
    </row>
    <row r="13" spans="1:23" ht="12.75">
      <c r="A13" s="26" t="s">
        <v>14</v>
      </c>
      <c r="B13" s="23"/>
      <c r="C13" s="27">
        <f>SUM(D28:D34)</f>
        <v>30</v>
      </c>
      <c r="D13" s="23"/>
      <c r="E13" s="92"/>
      <c r="F13" s="4"/>
      <c r="G13" s="4"/>
      <c r="H13" s="24" t="s">
        <v>15</v>
      </c>
      <c r="I13" s="23"/>
      <c r="J13" s="23"/>
      <c r="K13" s="22">
        <f>SUM(D22:D23)</f>
        <v>11</v>
      </c>
      <c r="L13" s="28">
        <f>SUM(E22:E23)</f>
        <v>17</v>
      </c>
      <c r="M13" s="29">
        <f>K13/L13</f>
        <v>0.6470588235294118</v>
      </c>
      <c r="N13" s="29"/>
      <c r="O13" s="94"/>
      <c r="P13" s="21"/>
      <c r="Q13" s="24" t="s">
        <v>16</v>
      </c>
      <c r="R13" s="21"/>
      <c r="S13" s="22">
        <f>SUM(S14:S15)</f>
        <v>0</v>
      </c>
      <c r="T13" s="4"/>
      <c r="U13" s="4"/>
      <c r="V13" s="4"/>
      <c r="W13" s="4"/>
    </row>
    <row r="14" spans="1:23" ht="12.75">
      <c r="A14" s="26" t="s">
        <v>17</v>
      </c>
      <c r="B14" s="23"/>
      <c r="C14" s="30">
        <f>C12/C13</f>
        <v>3.1666666666666665</v>
      </c>
      <c r="D14" s="23"/>
      <c r="E14" s="92"/>
      <c r="F14" s="4"/>
      <c r="G14" s="4"/>
      <c r="H14" s="24" t="s">
        <v>17</v>
      </c>
      <c r="I14" s="23"/>
      <c r="J14" s="23"/>
      <c r="K14" s="30">
        <f>K12/K13</f>
        <v>21.454545454545453</v>
      </c>
      <c r="L14" s="23"/>
      <c r="M14" s="23"/>
      <c r="N14" s="23"/>
      <c r="O14" s="94"/>
      <c r="P14" s="21"/>
      <c r="Q14" s="21" t="s">
        <v>18</v>
      </c>
      <c r="R14" s="21"/>
      <c r="S14" s="31"/>
      <c r="T14" s="4"/>
      <c r="U14" s="4"/>
      <c r="V14" s="4"/>
      <c r="W14" s="4"/>
    </row>
    <row r="15" spans="1:23" ht="12.75">
      <c r="A15" s="23"/>
      <c r="B15" s="23"/>
      <c r="C15" s="23"/>
      <c r="D15" s="23"/>
      <c r="E15" s="92"/>
      <c r="F15" s="4"/>
      <c r="G15" s="4"/>
      <c r="H15" s="24" t="s">
        <v>19</v>
      </c>
      <c r="I15" s="23"/>
      <c r="J15" s="23"/>
      <c r="K15" s="32">
        <v>0</v>
      </c>
      <c r="L15" s="33">
        <v>0</v>
      </c>
      <c r="M15" s="34" t="s">
        <v>20</v>
      </c>
      <c r="N15" s="23"/>
      <c r="O15" s="94"/>
      <c r="P15" s="21"/>
      <c r="Q15" s="21" t="s">
        <v>21</v>
      </c>
      <c r="R15" s="21"/>
      <c r="S15" s="31"/>
      <c r="T15" s="4"/>
      <c r="U15" s="4"/>
      <c r="V15" s="4"/>
      <c r="W15" s="4"/>
    </row>
    <row r="16" spans="1:23" ht="13.5" thickBot="1">
      <c r="A16" s="89"/>
      <c r="B16" s="89"/>
      <c r="C16" s="89"/>
      <c r="D16" s="89"/>
      <c r="E16" s="93"/>
      <c r="F16" s="89"/>
      <c r="G16" s="89"/>
      <c r="H16" s="89"/>
      <c r="I16" s="89"/>
      <c r="J16" s="89"/>
      <c r="K16" s="89"/>
      <c r="L16" s="90"/>
      <c r="M16" s="89"/>
      <c r="N16" s="89"/>
      <c r="O16" s="95"/>
      <c r="P16" s="89"/>
      <c r="Q16" s="89"/>
      <c r="R16" s="89"/>
      <c r="S16" s="89"/>
      <c r="T16" s="89"/>
      <c r="U16" s="89"/>
      <c r="V16" s="89"/>
      <c r="W16" s="83"/>
    </row>
    <row r="17" spans="1:23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5"/>
    </row>
    <row r="18" spans="1:23" ht="26.25">
      <c r="A18" s="205" t="s">
        <v>61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</row>
    <row r="19" spans="1:23" ht="12.75">
      <c r="A19" s="35"/>
      <c r="B19" s="35"/>
      <c r="C19" s="36"/>
      <c r="D19" s="36"/>
      <c r="E19" s="36"/>
      <c r="F19" s="36"/>
      <c r="G19" s="36"/>
      <c r="H19" s="36"/>
      <c r="I19" s="36"/>
      <c r="J19" s="35"/>
      <c r="M19" s="4"/>
      <c r="N19" s="4"/>
      <c r="O19" s="4"/>
      <c r="P19" s="4"/>
      <c r="Q19" s="4"/>
      <c r="R19" s="4"/>
      <c r="W19" s="4"/>
    </row>
    <row r="20" spans="1:23" ht="12.75">
      <c r="A20" s="195" t="s">
        <v>57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7"/>
      <c r="L20" s="4"/>
      <c r="M20" s="4"/>
      <c r="N20" s="4"/>
      <c r="O20" s="4"/>
      <c r="P20" s="4"/>
      <c r="Q20" s="4"/>
      <c r="R20" s="4"/>
      <c r="W20" s="4"/>
    </row>
    <row r="21" spans="1:22" ht="12.75">
      <c r="A21" s="37" t="s">
        <v>22</v>
      </c>
      <c r="B21" s="38" t="s">
        <v>23</v>
      </c>
      <c r="C21" s="38" t="s">
        <v>24</v>
      </c>
      <c r="D21" s="37" t="s">
        <v>25</v>
      </c>
      <c r="E21" s="37" t="s">
        <v>26</v>
      </c>
      <c r="F21" s="37" t="s">
        <v>20</v>
      </c>
      <c r="G21" s="37" t="s">
        <v>27</v>
      </c>
      <c r="H21" s="37" t="s">
        <v>28</v>
      </c>
      <c r="I21" s="37" t="s">
        <v>29</v>
      </c>
      <c r="J21" s="37" t="s">
        <v>30</v>
      </c>
      <c r="K21" s="37" t="s">
        <v>31</v>
      </c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40">
        <v>16</v>
      </c>
      <c r="B22" s="98" t="s">
        <v>151</v>
      </c>
      <c r="C22" s="98" t="s">
        <v>152</v>
      </c>
      <c r="D22" s="40">
        <v>10</v>
      </c>
      <c r="E22" s="40">
        <v>16</v>
      </c>
      <c r="F22" s="74">
        <f>SUM(E43:E46)</f>
        <v>232</v>
      </c>
      <c r="G22" s="40">
        <v>45</v>
      </c>
      <c r="H22" s="40">
        <v>0</v>
      </c>
      <c r="I22" s="40">
        <v>1</v>
      </c>
      <c r="J22" s="40">
        <v>1</v>
      </c>
      <c r="K22" s="75">
        <f>(D22/E22*100)+(F22/E22*8.4)+(I22/E22*100*3.3)-(J22/E22*100*2)</f>
        <v>192.425</v>
      </c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40">
        <v>1</v>
      </c>
      <c r="B23" s="98" t="s">
        <v>126</v>
      </c>
      <c r="C23" s="98" t="s">
        <v>127</v>
      </c>
      <c r="D23" s="40">
        <v>1</v>
      </c>
      <c r="E23" s="40">
        <v>1</v>
      </c>
      <c r="F23" s="74">
        <v>4</v>
      </c>
      <c r="G23" s="40">
        <v>4</v>
      </c>
      <c r="H23" s="40"/>
      <c r="I23" s="40">
        <v>1</v>
      </c>
      <c r="J23" s="40"/>
      <c r="K23" s="75">
        <f>(D23/E23*100)+(F23/E23*8.4)+(I23/E23*100*3.3)-(J23/E23*100*2)</f>
        <v>463.6</v>
      </c>
      <c r="N23" s="4"/>
      <c r="O23" s="4"/>
      <c r="P23" s="4"/>
      <c r="Q23" s="4"/>
      <c r="R23" s="4"/>
      <c r="S23" s="4"/>
      <c r="T23" s="4"/>
      <c r="U23" s="4"/>
      <c r="V23" s="4"/>
    </row>
    <row r="24" spans="1:29" ht="12.75">
      <c r="A24" s="40"/>
      <c r="B24" s="98"/>
      <c r="C24" s="98"/>
      <c r="D24" s="40"/>
      <c r="E24" s="40"/>
      <c r="F24" s="74"/>
      <c r="G24" s="40"/>
      <c r="H24" s="40"/>
      <c r="I24" s="40"/>
      <c r="J24" s="40"/>
      <c r="K24" s="75" t="e">
        <f>(D24/E24*100)+(F24/E24*8.4)+(I24/E24*100*3.3)-(J24/E24*100*2)</f>
        <v>#DIV/0!</v>
      </c>
      <c r="N24" s="4"/>
      <c r="O24" s="4"/>
      <c r="P24" s="4"/>
      <c r="Q24" s="4"/>
      <c r="R24" s="4"/>
      <c r="S24" s="4"/>
      <c r="T24" s="4"/>
      <c r="U24" s="4"/>
      <c r="V24" s="4"/>
      <c r="AC24">
        <f>83-64</f>
        <v>19</v>
      </c>
    </row>
    <row r="25" spans="1:23" ht="13.5">
      <c r="A25" s="41"/>
      <c r="B25" s="42"/>
      <c r="C25" s="11"/>
      <c r="D25" s="11"/>
      <c r="E25" s="11"/>
      <c r="F25" s="11"/>
      <c r="G25" s="11"/>
      <c r="H25" s="11"/>
      <c r="I25" s="11"/>
      <c r="J25" s="43"/>
      <c r="M25" s="4"/>
      <c r="N25" s="4"/>
      <c r="O25" s="4"/>
      <c r="P25" s="4"/>
      <c r="Q25" s="4"/>
      <c r="R25" s="4"/>
      <c r="S25" s="4"/>
      <c r="T25" s="4"/>
      <c r="U25" s="4"/>
      <c r="W25" s="4"/>
    </row>
    <row r="26" spans="1:22" ht="12.75">
      <c r="A26" s="195" t="s">
        <v>58</v>
      </c>
      <c r="B26" s="196"/>
      <c r="C26" s="196"/>
      <c r="D26" s="196"/>
      <c r="E26" s="196"/>
      <c r="F26" s="196"/>
      <c r="G26" s="196"/>
      <c r="H26" s="196"/>
      <c r="I26" s="197"/>
      <c r="J26" s="4"/>
      <c r="L26" s="4"/>
      <c r="M26" s="35"/>
      <c r="N26" s="35"/>
      <c r="O26" s="4"/>
      <c r="P26" s="4"/>
      <c r="Q26" s="4"/>
      <c r="R26" s="4"/>
      <c r="S26" s="4"/>
      <c r="T26" s="4"/>
      <c r="U26" s="4"/>
      <c r="V26" s="4"/>
    </row>
    <row r="27" spans="1:23" ht="12.75">
      <c r="A27" s="45" t="s">
        <v>22</v>
      </c>
      <c r="B27" s="45" t="s">
        <v>23</v>
      </c>
      <c r="C27" s="45" t="s">
        <v>24</v>
      </c>
      <c r="D27" s="45" t="s">
        <v>32</v>
      </c>
      <c r="E27" s="45" t="s">
        <v>33</v>
      </c>
      <c r="F27" s="45" t="s">
        <v>27</v>
      </c>
      <c r="G27" s="45" t="s">
        <v>34</v>
      </c>
      <c r="H27" s="45" t="s">
        <v>35</v>
      </c>
      <c r="I27" s="45" t="s">
        <v>36</v>
      </c>
      <c r="J27" s="4"/>
      <c r="K27" s="4"/>
      <c r="L27" s="4"/>
      <c r="M27" s="194" t="s">
        <v>60</v>
      </c>
      <c r="N27" s="194"/>
      <c r="O27" s="194"/>
      <c r="P27" s="194"/>
      <c r="Q27" s="194"/>
      <c r="R27" s="194"/>
      <c r="S27" s="194"/>
      <c r="T27" s="194"/>
      <c r="U27" s="35"/>
      <c r="V27" s="35"/>
      <c r="W27" s="4"/>
    </row>
    <row r="28" spans="1:23" ht="12.75">
      <c r="A28" s="40">
        <v>41</v>
      </c>
      <c r="B28" s="158" t="s">
        <v>64</v>
      </c>
      <c r="C28" s="158" t="s">
        <v>65</v>
      </c>
      <c r="D28" s="40">
        <v>18</v>
      </c>
      <c r="E28" s="74">
        <v>59</v>
      </c>
      <c r="F28" s="40">
        <v>22</v>
      </c>
      <c r="G28" s="75">
        <f>E28/D28</f>
        <v>3.2777777777777777</v>
      </c>
      <c r="H28" s="40">
        <v>1</v>
      </c>
      <c r="I28" s="40"/>
      <c r="J28" s="4"/>
      <c r="K28" s="4"/>
      <c r="L28" s="4"/>
      <c r="M28" s="45" t="s">
        <v>22</v>
      </c>
      <c r="N28" s="198" t="s">
        <v>23</v>
      </c>
      <c r="O28" s="199"/>
      <c r="P28" s="206" t="s">
        <v>24</v>
      </c>
      <c r="Q28" s="207"/>
      <c r="R28" s="37" t="s">
        <v>37</v>
      </c>
      <c r="S28" s="37" t="s">
        <v>38</v>
      </c>
      <c r="T28" s="37" t="s">
        <v>34</v>
      </c>
      <c r="U28" s="4"/>
      <c r="V28" s="4"/>
      <c r="W28" s="4"/>
    </row>
    <row r="29" spans="1:23" ht="12.75">
      <c r="A29" s="40">
        <v>10</v>
      </c>
      <c r="B29" s="158" t="s">
        <v>122</v>
      </c>
      <c r="C29" s="158" t="s">
        <v>123</v>
      </c>
      <c r="D29" s="40">
        <v>6</v>
      </c>
      <c r="E29" s="74">
        <v>27</v>
      </c>
      <c r="F29" s="40">
        <v>10</v>
      </c>
      <c r="G29" s="75">
        <f>E29/D29</f>
        <v>4.5</v>
      </c>
      <c r="H29" s="40">
        <v>1</v>
      </c>
      <c r="I29" s="40"/>
      <c r="J29" s="4"/>
      <c r="K29" s="4"/>
      <c r="L29" s="4"/>
      <c r="M29" s="131">
        <v>1</v>
      </c>
      <c r="N29" s="203" t="s">
        <v>126</v>
      </c>
      <c r="O29" s="204"/>
      <c r="P29" s="201" t="s">
        <v>127</v>
      </c>
      <c r="Q29" s="202"/>
      <c r="R29" s="40">
        <v>0</v>
      </c>
      <c r="S29" s="40">
        <v>4</v>
      </c>
      <c r="T29" s="47">
        <f>R29/S29</f>
        <v>0</v>
      </c>
      <c r="U29" s="35"/>
      <c r="V29" s="35"/>
      <c r="W29" s="4"/>
    </row>
    <row r="30" spans="1:23" ht="12.75">
      <c r="A30" s="40">
        <v>16</v>
      </c>
      <c r="B30" s="98" t="s">
        <v>151</v>
      </c>
      <c r="C30" s="98" t="s">
        <v>152</v>
      </c>
      <c r="D30" s="40">
        <v>4</v>
      </c>
      <c r="E30" s="74">
        <v>12</v>
      </c>
      <c r="F30" s="40">
        <v>13</v>
      </c>
      <c r="G30" s="75">
        <f>E30/D30</f>
        <v>3</v>
      </c>
      <c r="H30" s="40"/>
      <c r="I30" s="40"/>
      <c r="J30" s="4"/>
      <c r="K30" s="4"/>
      <c r="L30" s="4"/>
      <c r="M30" s="131"/>
      <c r="N30" s="203"/>
      <c r="O30" s="204"/>
      <c r="P30" s="201"/>
      <c r="Q30" s="202"/>
      <c r="R30" s="40"/>
      <c r="S30" s="40"/>
      <c r="T30" s="47" t="e">
        <f>R30/S30</f>
        <v>#DIV/0!</v>
      </c>
      <c r="U30" s="35"/>
      <c r="V30" s="35"/>
      <c r="W30" s="4"/>
    </row>
    <row r="31" spans="1:23" ht="12.75">
      <c r="A31" s="40">
        <v>29</v>
      </c>
      <c r="B31" s="158" t="s">
        <v>157</v>
      </c>
      <c r="C31" s="158" t="s">
        <v>158</v>
      </c>
      <c r="D31" s="40">
        <v>2</v>
      </c>
      <c r="E31" s="74">
        <v>-3</v>
      </c>
      <c r="F31" s="40">
        <v>1</v>
      </c>
      <c r="G31" s="75">
        <f>E31/D31</f>
        <v>-1.5</v>
      </c>
      <c r="H31" s="40"/>
      <c r="I31" s="40"/>
      <c r="J31" s="4"/>
      <c r="K31" s="4"/>
      <c r="L31" s="4"/>
      <c r="M31" s="131"/>
      <c r="N31" s="203"/>
      <c r="O31" s="204"/>
      <c r="P31" s="201"/>
      <c r="Q31" s="202"/>
      <c r="R31" s="40"/>
      <c r="S31" s="40"/>
      <c r="T31" s="47" t="e">
        <f>R31/S31</f>
        <v>#DIV/0!</v>
      </c>
      <c r="U31" s="11"/>
      <c r="V31" s="48"/>
      <c r="W31" s="35"/>
    </row>
    <row r="32" spans="1:23" ht="12.75">
      <c r="A32" s="40"/>
      <c r="B32" s="158"/>
      <c r="C32" s="158"/>
      <c r="D32" s="40"/>
      <c r="E32" s="74"/>
      <c r="F32" s="40"/>
      <c r="G32" s="75" t="e">
        <f aca="true" t="shared" si="0" ref="G32:G39">E32/D32</f>
        <v>#DIV/0!</v>
      </c>
      <c r="H32" s="40"/>
      <c r="I32" s="40"/>
      <c r="J32" s="4"/>
      <c r="K32" s="4"/>
      <c r="L32" s="4"/>
      <c r="N32" s="49"/>
      <c r="O32" s="50"/>
      <c r="P32" s="49"/>
      <c r="Q32" s="51"/>
      <c r="R32" s="51"/>
      <c r="S32" s="11"/>
      <c r="T32" s="48"/>
      <c r="U32" s="4"/>
      <c r="V32" s="4"/>
      <c r="W32" s="4"/>
    </row>
    <row r="33" spans="1:23" ht="12.75">
      <c r="A33" s="40"/>
      <c r="B33" s="158"/>
      <c r="C33" s="158"/>
      <c r="D33" s="40"/>
      <c r="E33" s="74"/>
      <c r="F33" s="40"/>
      <c r="G33" s="75" t="e">
        <f t="shared" si="0"/>
        <v>#DIV/0!</v>
      </c>
      <c r="H33" s="40"/>
      <c r="I33" s="40"/>
      <c r="J33" s="4"/>
      <c r="K33" s="4"/>
      <c r="L33" s="4"/>
      <c r="M33" s="194" t="s">
        <v>39</v>
      </c>
      <c r="N33" s="194"/>
      <c r="O33" s="194"/>
      <c r="P33" s="194"/>
      <c r="Q33" s="194"/>
      <c r="R33" s="194"/>
      <c r="S33" s="194"/>
      <c r="T33" s="194"/>
      <c r="U33" s="194"/>
      <c r="V33" s="4"/>
      <c r="W33" s="4"/>
    </row>
    <row r="34" spans="1:23" ht="12.75">
      <c r="A34" s="40"/>
      <c r="B34" s="158"/>
      <c r="C34" s="158"/>
      <c r="D34" s="40"/>
      <c r="E34" s="74"/>
      <c r="F34" s="40"/>
      <c r="G34" s="75" t="e">
        <f t="shared" si="0"/>
        <v>#DIV/0!</v>
      </c>
      <c r="H34" s="40"/>
      <c r="I34" s="40"/>
      <c r="J34" s="4"/>
      <c r="K34" s="4"/>
      <c r="L34" s="4"/>
      <c r="M34" s="53" t="s">
        <v>22</v>
      </c>
      <c r="N34" s="198" t="s">
        <v>23</v>
      </c>
      <c r="O34" s="199"/>
      <c r="P34" s="206" t="s">
        <v>24</v>
      </c>
      <c r="Q34" s="207"/>
      <c r="R34" s="37" t="s">
        <v>37</v>
      </c>
      <c r="S34" s="37" t="s">
        <v>38</v>
      </c>
      <c r="T34" s="37" t="s">
        <v>34</v>
      </c>
      <c r="U34" s="37" t="s">
        <v>40</v>
      </c>
      <c r="V34" s="4"/>
      <c r="W34" s="4"/>
    </row>
    <row r="35" spans="1:23" ht="12.75">
      <c r="A35" s="40"/>
      <c r="B35" s="158"/>
      <c r="C35" s="158"/>
      <c r="D35" s="40"/>
      <c r="E35" s="74"/>
      <c r="F35" s="40"/>
      <c r="G35" s="75" t="e">
        <f t="shared" si="0"/>
        <v>#DIV/0!</v>
      </c>
      <c r="H35" s="40"/>
      <c r="I35" s="40"/>
      <c r="J35" s="4"/>
      <c r="K35" s="4"/>
      <c r="L35" s="4"/>
      <c r="M35" s="131">
        <v>1</v>
      </c>
      <c r="N35" s="203" t="s">
        <v>126</v>
      </c>
      <c r="O35" s="204"/>
      <c r="P35" s="201" t="s">
        <v>127</v>
      </c>
      <c r="Q35" s="202"/>
      <c r="R35" s="40">
        <v>1</v>
      </c>
      <c r="S35" s="40">
        <v>2</v>
      </c>
      <c r="T35" s="47">
        <f>R35/S35</f>
        <v>0.5</v>
      </c>
      <c r="U35" s="40">
        <v>14</v>
      </c>
      <c r="V35" s="4"/>
      <c r="W35" s="4"/>
    </row>
    <row r="36" spans="1:23" ht="12.75">
      <c r="A36" s="40"/>
      <c r="C36" s="158"/>
      <c r="D36" s="40"/>
      <c r="E36" s="74"/>
      <c r="F36" s="40"/>
      <c r="G36" s="75" t="e">
        <f t="shared" si="0"/>
        <v>#DIV/0!</v>
      </c>
      <c r="H36" s="40"/>
      <c r="I36" s="40"/>
      <c r="J36" s="4"/>
      <c r="K36" s="4"/>
      <c r="L36" s="4"/>
      <c r="M36" s="131"/>
      <c r="N36" s="203"/>
      <c r="O36" s="204"/>
      <c r="P36" s="201"/>
      <c r="Q36" s="202"/>
      <c r="R36" s="40"/>
      <c r="S36" s="40"/>
      <c r="T36" s="47" t="e">
        <f>R36/S36</f>
        <v>#DIV/0!</v>
      </c>
      <c r="U36" s="40"/>
      <c r="V36" s="4"/>
      <c r="W36" s="4"/>
    </row>
    <row r="37" spans="1:23" ht="12.75">
      <c r="A37" s="40"/>
      <c r="B37" s="158"/>
      <c r="C37" s="158"/>
      <c r="D37" s="40"/>
      <c r="E37" s="74"/>
      <c r="F37" s="40"/>
      <c r="G37" s="75" t="e">
        <f t="shared" si="0"/>
        <v>#DIV/0!</v>
      </c>
      <c r="H37" s="40"/>
      <c r="I37" s="40"/>
      <c r="J37" s="4"/>
      <c r="K37" s="4"/>
      <c r="L37" s="4"/>
      <c r="M37" s="131"/>
      <c r="N37" s="203"/>
      <c r="O37" s="204"/>
      <c r="P37" s="201"/>
      <c r="Q37" s="202"/>
      <c r="R37" s="40"/>
      <c r="S37" s="40"/>
      <c r="T37" s="47" t="e">
        <f>R37/S37</f>
        <v>#DIV/0!</v>
      </c>
      <c r="U37" s="40"/>
      <c r="V37" s="4"/>
      <c r="W37" s="4"/>
    </row>
    <row r="38" spans="1:23" ht="12.75">
      <c r="A38" s="40"/>
      <c r="B38" s="158"/>
      <c r="C38" s="158"/>
      <c r="D38" s="40"/>
      <c r="E38" s="74"/>
      <c r="F38" s="40"/>
      <c r="G38" s="75" t="e">
        <f t="shared" si="0"/>
        <v>#DIV/0!</v>
      </c>
      <c r="H38" s="40"/>
      <c r="I38" s="40"/>
      <c r="J38" s="4"/>
      <c r="K38" s="4"/>
      <c r="L38" s="4"/>
      <c r="N38" s="35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40"/>
      <c r="B39" s="158"/>
      <c r="C39" s="158"/>
      <c r="D39" s="40"/>
      <c r="E39" s="74"/>
      <c r="F39" s="40"/>
      <c r="G39" s="75" t="e">
        <f t="shared" si="0"/>
        <v>#DIV/0!</v>
      </c>
      <c r="H39" s="40"/>
      <c r="I39" s="40"/>
      <c r="J39" s="4"/>
      <c r="K39" s="4"/>
      <c r="L39" s="4"/>
      <c r="N39" s="35"/>
      <c r="O39" s="4"/>
      <c r="P39" s="4"/>
      <c r="Q39" s="4"/>
      <c r="R39" s="4"/>
      <c r="S39" s="4"/>
      <c r="T39" s="4"/>
      <c r="U39" s="4"/>
      <c r="V39" s="54"/>
      <c r="W39" s="4"/>
    </row>
    <row r="40" spans="1:22" ht="13.5">
      <c r="A40" s="55"/>
      <c r="B40" s="56"/>
      <c r="C40" s="57"/>
      <c r="D40" s="57"/>
      <c r="E40" s="57"/>
      <c r="F40" s="58"/>
      <c r="G40" s="57"/>
      <c r="H40" s="57"/>
      <c r="I40" s="4"/>
      <c r="J40" s="4"/>
      <c r="L40" s="4"/>
      <c r="M40" s="35"/>
      <c r="N40" s="4"/>
      <c r="O40" s="4"/>
      <c r="P40" s="4"/>
      <c r="Q40" s="4"/>
      <c r="R40" s="54"/>
      <c r="S40" s="54"/>
      <c r="T40" s="54"/>
      <c r="U40" s="4"/>
      <c r="V40" s="4"/>
    </row>
    <row r="41" spans="1:21" ht="12.75">
      <c r="A41" s="195" t="s">
        <v>59</v>
      </c>
      <c r="B41" s="196"/>
      <c r="C41" s="196"/>
      <c r="D41" s="196"/>
      <c r="E41" s="196"/>
      <c r="F41" s="196"/>
      <c r="G41" s="196"/>
      <c r="H41" s="196"/>
      <c r="I41" s="197"/>
      <c r="J41" s="4"/>
      <c r="L41" s="4"/>
      <c r="M41" s="35"/>
      <c r="N41" s="54"/>
      <c r="O41" s="54"/>
      <c r="P41" s="54"/>
      <c r="Q41" s="54"/>
      <c r="R41" s="4"/>
      <c r="S41" s="4"/>
      <c r="T41" s="4"/>
      <c r="U41" s="4"/>
    </row>
    <row r="42" spans="1:23" ht="12.75">
      <c r="A42" s="53" t="s">
        <v>22</v>
      </c>
      <c r="B42" s="59" t="s">
        <v>23</v>
      </c>
      <c r="C42" s="59" t="s">
        <v>24</v>
      </c>
      <c r="D42" s="60" t="s">
        <v>41</v>
      </c>
      <c r="E42" s="53" t="s">
        <v>33</v>
      </c>
      <c r="F42" s="53" t="s">
        <v>27</v>
      </c>
      <c r="G42" s="53" t="s">
        <v>34</v>
      </c>
      <c r="H42" s="53" t="s">
        <v>35</v>
      </c>
      <c r="I42" s="45" t="s">
        <v>36</v>
      </c>
      <c r="J42" s="4"/>
      <c r="K42" s="4"/>
      <c r="L42" s="4"/>
      <c r="M42" s="45" t="s">
        <v>22</v>
      </c>
      <c r="N42" s="198" t="s">
        <v>23</v>
      </c>
      <c r="O42" s="199"/>
      <c r="P42" s="198" t="s">
        <v>24</v>
      </c>
      <c r="Q42" s="199"/>
      <c r="R42" s="45" t="s">
        <v>35</v>
      </c>
      <c r="S42" s="45" t="s">
        <v>39</v>
      </c>
      <c r="T42" s="45" t="s">
        <v>42</v>
      </c>
      <c r="U42" s="45" t="s">
        <v>43</v>
      </c>
      <c r="V42" s="45" t="s">
        <v>44</v>
      </c>
      <c r="W42" s="61" t="s">
        <v>45</v>
      </c>
    </row>
    <row r="43" spans="1:24" ht="12.75">
      <c r="A43" s="40">
        <v>83</v>
      </c>
      <c r="B43" s="130" t="s">
        <v>153</v>
      </c>
      <c r="C43" s="130" t="s">
        <v>154</v>
      </c>
      <c r="D43" s="40">
        <v>7</v>
      </c>
      <c r="E43" s="74">
        <v>146</v>
      </c>
      <c r="F43" s="40">
        <v>37</v>
      </c>
      <c r="G43" s="75">
        <f>E43/D43</f>
        <v>20.857142857142858</v>
      </c>
      <c r="H43" s="63"/>
      <c r="I43" s="63"/>
      <c r="J43" s="4"/>
      <c r="K43" s="4"/>
      <c r="L43" s="4"/>
      <c r="M43" s="131">
        <v>10</v>
      </c>
      <c r="N43" s="203" t="s">
        <v>122</v>
      </c>
      <c r="O43" s="204"/>
      <c r="P43" s="203" t="s">
        <v>123</v>
      </c>
      <c r="Q43" s="204"/>
      <c r="R43" s="132">
        <v>2</v>
      </c>
      <c r="S43" s="132"/>
      <c r="T43" s="132"/>
      <c r="U43" s="132"/>
      <c r="V43" s="132"/>
      <c r="W43" s="64">
        <f aca="true" t="shared" si="1" ref="W43:W51">(R43*6)+(S43*3)+(T43*1)+(U43*2)+(V43*2)</f>
        <v>12</v>
      </c>
      <c r="X43" s="164" t="s">
        <v>163</v>
      </c>
    </row>
    <row r="44" spans="1:23" ht="12.75">
      <c r="A44" s="40">
        <v>86</v>
      </c>
      <c r="B44" s="130" t="s">
        <v>159</v>
      </c>
      <c r="C44" s="130" t="s">
        <v>160</v>
      </c>
      <c r="D44" s="40">
        <v>1</v>
      </c>
      <c r="E44" s="74">
        <v>45</v>
      </c>
      <c r="F44" s="40">
        <v>45</v>
      </c>
      <c r="G44" s="75">
        <f>E44/D44</f>
        <v>45</v>
      </c>
      <c r="H44" s="63"/>
      <c r="I44" s="63"/>
      <c r="J44" s="4"/>
      <c r="K44" s="4"/>
      <c r="L44" s="4"/>
      <c r="M44" s="162">
        <v>1</v>
      </c>
      <c r="N44" s="130" t="s">
        <v>126</v>
      </c>
      <c r="O44" s="163"/>
      <c r="P44" s="203" t="s">
        <v>127</v>
      </c>
      <c r="Q44" s="204"/>
      <c r="R44" s="131"/>
      <c r="S44" s="131">
        <v>1</v>
      </c>
      <c r="T44" s="131"/>
      <c r="U44" s="131"/>
      <c r="V44" s="131"/>
      <c r="W44" s="65">
        <f t="shared" si="1"/>
        <v>3</v>
      </c>
    </row>
    <row r="45" spans="1:23" ht="12.75">
      <c r="A45" s="40">
        <v>84</v>
      </c>
      <c r="B45" s="130" t="s">
        <v>161</v>
      </c>
      <c r="C45" s="130" t="s">
        <v>162</v>
      </c>
      <c r="D45" s="40">
        <v>1</v>
      </c>
      <c r="E45" s="74">
        <v>35</v>
      </c>
      <c r="F45" s="40">
        <v>35</v>
      </c>
      <c r="G45" s="75">
        <f>E45/D45</f>
        <v>35</v>
      </c>
      <c r="H45" s="63"/>
      <c r="I45" s="63"/>
      <c r="J45" s="4"/>
      <c r="K45" s="4"/>
      <c r="L45" s="4"/>
      <c r="M45" s="162">
        <v>41</v>
      </c>
      <c r="N45" s="130" t="s">
        <v>64</v>
      </c>
      <c r="O45" s="163"/>
      <c r="P45" s="203" t="s">
        <v>65</v>
      </c>
      <c r="Q45" s="204"/>
      <c r="R45" s="131">
        <v>1</v>
      </c>
      <c r="S45" s="131"/>
      <c r="T45" s="131"/>
      <c r="U45" s="131"/>
      <c r="V45" s="131"/>
      <c r="W45" s="65">
        <f t="shared" si="1"/>
        <v>6</v>
      </c>
    </row>
    <row r="46" spans="1:23" ht="12.75">
      <c r="A46" s="40">
        <v>47</v>
      </c>
      <c r="B46" s="130" t="s">
        <v>124</v>
      </c>
      <c r="C46" s="130" t="s">
        <v>125</v>
      </c>
      <c r="D46" s="40">
        <v>1</v>
      </c>
      <c r="E46" s="74">
        <v>6</v>
      </c>
      <c r="F46" s="40">
        <v>6</v>
      </c>
      <c r="G46" s="75">
        <f>E46/D46</f>
        <v>6</v>
      </c>
      <c r="H46" s="63">
        <v>1</v>
      </c>
      <c r="I46" s="63"/>
      <c r="J46" s="4"/>
      <c r="K46" s="4"/>
      <c r="L46" s="4"/>
      <c r="M46" s="131">
        <v>47</v>
      </c>
      <c r="N46" s="218" t="s">
        <v>124</v>
      </c>
      <c r="O46" s="204"/>
      <c r="P46" s="203" t="s">
        <v>155</v>
      </c>
      <c r="Q46" s="204"/>
      <c r="R46" s="133">
        <v>1</v>
      </c>
      <c r="S46" s="133"/>
      <c r="T46" s="133"/>
      <c r="U46" s="133"/>
      <c r="V46" s="133"/>
      <c r="W46" s="65">
        <f t="shared" si="1"/>
        <v>6</v>
      </c>
    </row>
    <row r="47" spans="1:23" ht="12.75">
      <c r="A47" s="40">
        <v>10</v>
      </c>
      <c r="B47" s="158" t="s">
        <v>122</v>
      </c>
      <c r="C47" s="158" t="s">
        <v>123</v>
      </c>
      <c r="D47" s="40">
        <v>1</v>
      </c>
      <c r="E47" s="74">
        <v>4</v>
      </c>
      <c r="F47" s="40">
        <v>4</v>
      </c>
      <c r="G47" s="75">
        <f aca="true" t="shared" si="2" ref="G47:G54">E47/D47</f>
        <v>4</v>
      </c>
      <c r="H47" s="63">
        <v>1</v>
      </c>
      <c r="I47" s="63"/>
      <c r="J47" s="4"/>
      <c r="K47" s="4"/>
      <c r="L47" s="4"/>
      <c r="M47" s="131"/>
      <c r="N47" s="203"/>
      <c r="O47" s="204"/>
      <c r="P47" s="203"/>
      <c r="Q47" s="204"/>
      <c r="R47" s="133"/>
      <c r="S47" s="133"/>
      <c r="T47" s="133"/>
      <c r="U47" s="133"/>
      <c r="V47" s="133"/>
      <c r="W47" s="65">
        <f t="shared" si="1"/>
        <v>0</v>
      </c>
    </row>
    <row r="48" spans="1:23" ht="12.75">
      <c r="A48" s="39"/>
      <c r="B48" s="62"/>
      <c r="C48" s="46"/>
      <c r="D48" s="40"/>
      <c r="E48" s="74"/>
      <c r="F48" s="40"/>
      <c r="G48" s="75" t="e">
        <f t="shared" si="2"/>
        <v>#DIV/0!</v>
      </c>
      <c r="H48" s="63"/>
      <c r="I48" s="63"/>
      <c r="J48" s="4"/>
      <c r="K48" s="4"/>
      <c r="L48" s="4"/>
      <c r="M48" s="131"/>
      <c r="N48" s="203"/>
      <c r="O48" s="204"/>
      <c r="P48" s="203"/>
      <c r="Q48" s="204"/>
      <c r="R48" s="133"/>
      <c r="S48" s="133"/>
      <c r="T48" s="133"/>
      <c r="U48" s="133"/>
      <c r="V48" s="133"/>
      <c r="W48" s="65">
        <f t="shared" si="1"/>
        <v>0</v>
      </c>
    </row>
    <row r="49" spans="1:23" ht="12.75">
      <c r="A49" s="39"/>
      <c r="B49" s="62"/>
      <c r="C49" s="46"/>
      <c r="D49" s="40"/>
      <c r="E49" s="74"/>
      <c r="F49" s="40"/>
      <c r="G49" s="75" t="e">
        <f t="shared" si="2"/>
        <v>#DIV/0!</v>
      </c>
      <c r="H49" s="63"/>
      <c r="I49" s="63"/>
      <c r="J49" s="4"/>
      <c r="K49" s="4"/>
      <c r="L49" s="4"/>
      <c r="M49" s="131"/>
      <c r="N49" s="203"/>
      <c r="O49" s="204"/>
      <c r="P49" s="203"/>
      <c r="Q49" s="204"/>
      <c r="R49" s="133"/>
      <c r="S49" s="133"/>
      <c r="T49" s="133"/>
      <c r="U49" s="133"/>
      <c r="V49" s="133"/>
      <c r="W49" s="65">
        <f t="shared" si="1"/>
        <v>0</v>
      </c>
    </row>
    <row r="50" spans="1:23" ht="12.75">
      <c r="A50" s="39"/>
      <c r="B50" s="62"/>
      <c r="C50" s="46"/>
      <c r="D50" s="40"/>
      <c r="E50" s="74"/>
      <c r="F50" s="40"/>
      <c r="G50" s="75" t="e">
        <f t="shared" si="2"/>
        <v>#DIV/0!</v>
      </c>
      <c r="H50" s="63"/>
      <c r="I50" s="63"/>
      <c r="J50" s="4"/>
      <c r="K50" s="4"/>
      <c r="L50" s="4"/>
      <c r="M50" s="131"/>
      <c r="N50" s="203"/>
      <c r="O50" s="204"/>
      <c r="P50" s="203"/>
      <c r="Q50" s="204"/>
      <c r="R50" s="133"/>
      <c r="S50" s="133"/>
      <c r="T50" s="133"/>
      <c r="U50" s="131"/>
      <c r="V50" s="131"/>
      <c r="W50" s="65">
        <f t="shared" si="1"/>
        <v>0</v>
      </c>
    </row>
    <row r="51" spans="1:23" ht="12.75">
      <c r="A51" s="39"/>
      <c r="B51" s="62"/>
      <c r="C51" s="46"/>
      <c r="D51" s="40"/>
      <c r="E51" s="74"/>
      <c r="F51" s="40"/>
      <c r="G51" s="75" t="e">
        <f t="shared" si="2"/>
        <v>#DIV/0!</v>
      </c>
      <c r="H51" s="63"/>
      <c r="I51" s="63"/>
      <c r="J51" s="4"/>
      <c r="K51" s="4"/>
      <c r="L51" s="4"/>
      <c r="M51" s="131"/>
      <c r="N51" s="203"/>
      <c r="O51" s="204"/>
      <c r="P51" s="203"/>
      <c r="Q51" s="204"/>
      <c r="R51" s="133"/>
      <c r="S51" s="133"/>
      <c r="T51" s="133"/>
      <c r="U51" s="131"/>
      <c r="V51" s="131"/>
      <c r="W51" s="65">
        <f t="shared" si="1"/>
        <v>0</v>
      </c>
    </row>
    <row r="52" spans="1:21" ht="12.75">
      <c r="A52" s="39"/>
      <c r="B52" s="62"/>
      <c r="C52" s="46"/>
      <c r="D52" s="40"/>
      <c r="E52" s="74"/>
      <c r="F52" s="40"/>
      <c r="G52" s="75" t="e">
        <f t="shared" si="2"/>
        <v>#DIV/0!</v>
      </c>
      <c r="H52" s="63"/>
      <c r="I52" s="63"/>
      <c r="J52" s="4"/>
      <c r="K52" s="4"/>
      <c r="L52" s="52"/>
      <c r="M52" s="52"/>
      <c r="N52" s="35"/>
      <c r="O52" s="66"/>
      <c r="P52" s="66"/>
      <c r="Q52" s="66"/>
      <c r="R52" s="67"/>
      <c r="S52" s="67"/>
      <c r="T52" s="68"/>
      <c r="U52" s="4"/>
    </row>
    <row r="53" spans="1:21" ht="12.75">
      <c r="A53" s="39"/>
      <c r="B53" s="62"/>
      <c r="C53" s="46"/>
      <c r="D53" s="40"/>
      <c r="E53" s="74"/>
      <c r="F53" s="40"/>
      <c r="G53" s="75" t="e">
        <f t="shared" si="2"/>
        <v>#DIV/0!</v>
      </c>
      <c r="H53" s="63"/>
      <c r="I53" s="63"/>
      <c r="J53" s="4"/>
      <c r="K53" s="4"/>
      <c r="L53" s="52"/>
      <c r="M53" s="52"/>
      <c r="N53" s="35"/>
      <c r="O53" s="66"/>
      <c r="P53" s="66"/>
      <c r="Q53" s="66"/>
      <c r="R53" s="67"/>
      <c r="S53" s="67"/>
      <c r="T53" s="68"/>
      <c r="U53" s="4"/>
    </row>
    <row r="54" spans="1:21" ht="12.75">
      <c r="A54" s="39"/>
      <c r="B54" s="62"/>
      <c r="C54" s="46"/>
      <c r="D54" s="40"/>
      <c r="E54" s="74"/>
      <c r="F54" s="40"/>
      <c r="G54" s="75" t="e">
        <f t="shared" si="2"/>
        <v>#DIV/0!</v>
      </c>
      <c r="H54" s="63"/>
      <c r="I54" s="63"/>
      <c r="J54" s="4"/>
      <c r="K54" s="4"/>
      <c r="L54" s="52"/>
      <c r="M54" s="52"/>
      <c r="N54" s="35"/>
      <c r="O54" s="66"/>
      <c r="P54" s="66"/>
      <c r="Q54" s="66"/>
      <c r="R54" s="67"/>
      <c r="S54" s="67"/>
      <c r="T54" s="68"/>
      <c r="U54" s="4"/>
    </row>
    <row r="55" spans="1:23" ht="14.25" thickBot="1">
      <c r="A55" s="78"/>
      <c r="B55" s="79"/>
      <c r="C55" s="80"/>
      <c r="D55" s="80"/>
      <c r="E55" s="80"/>
      <c r="F55" s="81"/>
      <c r="G55" s="82"/>
      <c r="H55" s="82"/>
      <c r="I55" s="83"/>
      <c r="J55" s="83"/>
      <c r="K55" s="84"/>
      <c r="L55" s="84"/>
      <c r="M55" s="83"/>
      <c r="N55" s="85"/>
      <c r="O55" s="85"/>
      <c r="P55" s="85"/>
      <c r="Q55" s="86"/>
      <c r="R55" s="86"/>
      <c r="S55" s="87"/>
      <c r="T55" s="83"/>
      <c r="U55" s="88"/>
      <c r="V55" s="88"/>
      <c r="W55" s="83"/>
    </row>
    <row r="56" spans="1:23" ht="13.5">
      <c r="A56" s="55"/>
      <c r="B56" s="69"/>
      <c r="C56" s="57"/>
      <c r="D56" s="57"/>
      <c r="E56" s="57"/>
      <c r="F56" s="58"/>
      <c r="G56" s="70"/>
      <c r="H56" s="70"/>
      <c r="I56" s="4"/>
      <c r="J56" s="4"/>
      <c r="K56" s="52"/>
      <c r="L56" s="52"/>
      <c r="M56" s="35"/>
      <c r="N56" s="66"/>
      <c r="O56" s="66"/>
      <c r="P56" s="66"/>
      <c r="Q56" s="67"/>
      <c r="R56" s="67"/>
      <c r="S56" s="68"/>
      <c r="T56" s="4"/>
      <c r="W56" s="4"/>
    </row>
    <row r="57" spans="1:23" ht="26.25">
      <c r="A57" s="205" t="s">
        <v>62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</row>
    <row r="58" spans="1:21" ht="26.25">
      <c r="A58" s="77"/>
      <c r="B58" s="77"/>
      <c r="C58" s="77"/>
      <c r="D58" s="77"/>
      <c r="E58" s="77"/>
      <c r="F58" s="77"/>
      <c r="G58" s="4"/>
      <c r="H58" s="4"/>
      <c r="I58" s="188" t="str">
        <f>N2</f>
        <v>COUGARS  SOA</v>
      </c>
      <c r="J58" s="188"/>
      <c r="K58" s="188"/>
      <c r="L58" s="188"/>
      <c r="M58" s="188"/>
      <c r="N58" s="188"/>
      <c r="O58" s="76"/>
      <c r="U58" s="4"/>
    </row>
    <row r="59" spans="1:22" ht="12" customHeight="1">
      <c r="A59" s="4"/>
      <c r="B59" s="4"/>
      <c r="C59" s="4"/>
      <c r="D59" s="12"/>
      <c r="E59" s="4"/>
      <c r="F59" s="4"/>
      <c r="G59" s="4"/>
      <c r="H59" s="4"/>
      <c r="I59" s="4"/>
      <c r="J59" s="4"/>
      <c r="K59" s="35"/>
      <c r="M59" s="12"/>
      <c r="V59" s="4"/>
    </row>
    <row r="60" spans="1:23" ht="22.5">
      <c r="A60" s="71" t="s">
        <v>46</v>
      </c>
      <c r="B60" s="71" t="s">
        <v>23</v>
      </c>
      <c r="C60" s="45" t="s">
        <v>24</v>
      </c>
      <c r="D60" s="72" t="s">
        <v>47</v>
      </c>
      <c r="E60" s="71" t="s">
        <v>48</v>
      </c>
      <c r="F60" s="71" t="s">
        <v>49</v>
      </c>
      <c r="G60" s="166" t="s">
        <v>50</v>
      </c>
      <c r="H60" s="167" t="s">
        <v>51</v>
      </c>
      <c r="I60" s="166" t="s">
        <v>52</v>
      </c>
      <c r="J60" s="166" t="s">
        <v>53</v>
      </c>
      <c r="K60" s="45" t="s">
        <v>35</v>
      </c>
      <c r="L60" s="45" t="s">
        <v>44</v>
      </c>
      <c r="N60" s="208" t="s">
        <v>54</v>
      </c>
      <c r="O60" s="209"/>
      <c r="P60" s="209"/>
      <c r="Q60" s="209"/>
      <c r="R60" s="209"/>
      <c r="S60" s="209"/>
      <c r="T60" s="209"/>
      <c r="U60" s="209"/>
      <c r="V60" s="209"/>
      <c r="W60" s="210"/>
    </row>
    <row r="61" spans="1:23" ht="12.75">
      <c r="A61" s="40">
        <v>21</v>
      </c>
      <c r="B61" s="158" t="s">
        <v>141</v>
      </c>
      <c r="C61" s="158" t="s">
        <v>68</v>
      </c>
      <c r="D61" s="129">
        <f aca="true" t="shared" si="3" ref="D61:D85">E61+F61</f>
        <v>6</v>
      </c>
      <c r="E61" s="40">
        <v>3</v>
      </c>
      <c r="F61" s="40">
        <v>3</v>
      </c>
      <c r="G61" s="40"/>
      <c r="H61" s="40"/>
      <c r="I61" s="40"/>
      <c r="J61" s="40"/>
      <c r="K61" s="40"/>
      <c r="L61" s="40"/>
      <c r="N61" s="71" t="s">
        <v>46</v>
      </c>
      <c r="O61" s="211" t="s">
        <v>23</v>
      </c>
      <c r="P61" s="212"/>
      <c r="Q61" s="198" t="s">
        <v>24</v>
      </c>
      <c r="R61" s="199"/>
      <c r="S61" s="167" t="s">
        <v>55</v>
      </c>
      <c r="T61" s="167" t="s">
        <v>20</v>
      </c>
      <c r="U61" s="167" t="s">
        <v>34</v>
      </c>
      <c r="V61" s="167" t="s">
        <v>40</v>
      </c>
      <c r="W61" s="167" t="s">
        <v>35</v>
      </c>
    </row>
    <row r="62" spans="1:23" ht="12.75">
      <c r="A62" s="40">
        <v>3</v>
      </c>
      <c r="B62" s="158" t="s">
        <v>142</v>
      </c>
      <c r="C62" s="158" t="s">
        <v>143</v>
      </c>
      <c r="D62" s="129">
        <f t="shared" si="3"/>
        <v>6</v>
      </c>
      <c r="E62" s="40">
        <v>4</v>
      </c>
      <c r="F62" s="40">
        <v>2</v>
      </c>
      <c r="G62" s="40"/>
      <c r="H62" s="40"/>
      <c r="I62" s="40"/>
      <c r="J62" s="40"/>
      <c r="K62" s="40"/>
      <c r="L62" s="40"/>
      <c r="N62" s="40"/>
      <c r="O62" s="213"/>
      <c r="P62" s="214"/>
      <c r="Q62" s="213"/>
      <c r="R62" s="214"/>
      <c r="S62" s="74"/>
      <c r="T62" s="40"/>
      <c r="U62" s="157" t="e">
        <f aca="true" t="shared" si="4" ref="U62:U72">T62/S62</f>
        <v>#DIV/0!</v>
      </c>
      <c r="V62" s="40"/>
      <c r="W62" s="40"/>
    </row>
    <row r="63" spans="1:23" ht="12.75">
      <c r="A63" s="40">
        <v>20</v>
      </c>
      <c r="B63" s="158" t="s">
        <v>67</v>
      </c>
      <c r="C63" s="158" t="s">
        <v>131</v>
      </c>
      <c r="D63" s="129">
        <f t="shared" si="3"/>
        <v>5</v>
      </c>
      <c r="E63" s="40">
        <v>5</v>
      </c>
      <c r="F63" s="40"/>
      <c r="G63" s="40"/>
      <c r="H63" s="40"/>
      <c r="I63" s="40">
        <v>0.5</v>
      </c>
      <c r="J63" s="40"/>
      <c r="K63" s="40"/>
      <c r="L63" s="40"/>
      <c r="N63" s="40"/>
      <c r="O63" s="213"/>
      <c r="P63" s="214"/>
      <c r="Q63" s="213"/>
      <c r="R63" s="214"/>
      <c r="S63" s="74"/>
      <c r="T63" s="40"/>
      <c r="U63" s="157" t="e">
        <f t="shared" si="4"/>
        <v>#DIV/0!</v>
      </c>
      <c r="V63" s="40"/>
      <c r="W63" s="40"/>
    </row>
    <row r="64" spans="1:23" ht="12.75">
      <c r="A64" s="40">
        <v>13</v>
      </c>
      <c r="B64" s="158" t="s">
        <v>66</v>
      </c>
      <c r="C64" s="158" t="s">
        <v>117</v>
      </c>
      <c r="D64" s="129">
        <f t="shared" si="3"/>
        <v>4</v>
      </c>
      <c r="E64" s="40">
        <v>2</v>
      </c>
      <c r="F64" s="40">
        <v>2</v>
      </c>
      <c r="G64" s="40"/>
      <c r="H64" s="40"/>
      <c r="I64" s="40">
        <v>1</v>
      </c>
      <c r="J64" s="40"/>
      <c r="K64" s="40"/>
      <c r="L64" s="40"/>
      <c r="N64" s="40"/>
      <c r="O64" s="213"/>
      <c r="P64" s="214"/>
      <c r="Q64" s="213"/>
      <c r="R64" s="214"/>
      <c r="S64" s="74"/>
      <c r="T64" s="40"/>
      <c r="U64" s="157" t="e">
        <f t="shared" si="4"/>
        <v>#DIV/0!</v>
      </c>
      <c r="V64" s="40"/>
      <c r="W64" s="40"/>
    </row>
    <row r="65" spans="1:23" ht="12.75">
      <c r="A65" s="40">
        <v>37</v>
      </c>
      <c r="B65" s="98" t="s">
        <v>182</v>
      </c>
      <c r="C65" s="98" t="s">
        <v>183</v>
      </c>
      <c r="D65" s="129">
        <f t="shared" si="3"/>
        <v>4</v>
      </c>
      <c r="E65" s="40">
        <v>4</v>
      </c>
      <c r="F65" s="40"/>
      <c r="G65" s="40"/>
      <c r="H65" s="40"/>
      <c r="I65" s="40"/>
      <c r="J65" s="40"/>
      <c r="K65" s="40"/>
      <c r="L65" s="40"/>
      <c r="N65" s="40"/>
      <c r="O65" s="213"/>
      <c r="P65" s="214"/>
      <c r="Q65" s="213"/>
      <c r="R65" s="214"/>
      <c r="S65" s="74"/>
      <c r="T65" s="40"/>
      <c r="U65" s="157" t="e">
        <f t="shared" si="4"/>
        <v>#DIV/0!</v>
      </c>
      <c r="V65" s="40"/>
      <c r="W65" s="40"/>
    </row>
    <row r="66" spans="1:23" ht="12.75">
      <c r="A66" s="40">
        <v>40</v>
      </c>
      <c r="B66" s="158" t="s">
        <v>128</v>
      </c>
      <c r="C66" s="158" t="s">
        <v>68</v>
      </c>
      <c r="D66" s="129">
        <f t="shared" si="3"/>
        <v>3</v>
      </c>
      <c r="E66" s="40">
        <v>3</v>
      </c>
      <c r="F66" s="40"/>
      <c r="G66" s="40"/>
      <c r="H66" s="40"/>
      <c r="I66" s="40"/>
      <c r="J66" s="40"/>
      <c r="K66" s="40"/>
      <c r="L66" s="40"/>
      <c r="N66" s="40"/>
      <c r="O66" s="213"/>
      <c r="P66" s="214"/>
      <c r="Q66" s="213"/>
      <c r="R66" s="214"/>
      <c r="S66" s="74"/>
      <c r="T66" s="40"/>
      <c r="U66" s="157" t="e">
        <f t="shared" si="4"/>
        <v>#DIV/0!</v>
      </c>
      <c r="V66" s="40"/>
      <c r="W66" s="40"/>
    </row>
    <row r="67" spans="1:23" ht="12.75">
      <c r="A67" s="40">
        <v>6</v>
      </c>
      <c r="B67" s="158" t="s">
        <v>120</v>
      </c>
      <c r="C67" s="158" t="s">
        <v>121</v>
      </c>
      <c r="D67" s="129">
        <f t="shared" si="3"/>
        <v>3</v>
      </c>
      <c r="E67" s="40">
        <v>1</v>
      </c>
      <c r="F67" s="40">
        <v>2</v>
      </c>
      <c r="G67" s="40">
        <v>1</v>
      </c>
      <c r="H67" s="40"/>
      <c r="I67" s="40"/>
      <c r="J67" s="40"/>
      <c r="K67" s="40"/>
      <c r="L67" s="40"/>
      <c r="M67" s="73"/>
      <c r="N67" s="40"/>
      <c r="O67" s="213"/>
      <c r="P67" s="214"/>
      <c r="Q67" s="213"/>
      <c r="R67" s="214"/>
      <c r="S67" s="74"/>
      <c r="T67" s="40"/>
      <c r="U67" s="157" t="e">
        <f t="shared" si="4"/>
        <v>#DIV/0!</v>
      </c>
      <c r="V67" s="40"/>
      <c r="W67" s="40"/>
    </row>
    <row r="68" spans="1:23" ht="12.75">
      <c r="A68" s="40">
        <v>1</v>
      </c>
      <c r="B68" s="158" t="s">
        <v>126</v>
      </c>
      <c r="C68" s="158" t="s">
        <v>127</v>
      </c>
      <c r="D68" s="129">
        <f t="shared" si="3"/>
        <v>3</v>
      </c>
      <c r="E68" s="40">
        <v>3</v>
      </c>
      <c r="F68" s="40"/>
      <c r="G68" s="40">
        <v>1</v>
      </c>
      <c r="H68" s="40"/>
      <c r="I68" s="40">
        <v>1</v>
      </c>
      <c r="J68" s="40"/>
      <c r="K68" s="40"/>
      <c r="L68" s="40"/>
      <c r="M68" s="73"/>
      <c r="N68" s="40"/>
      <c r="O68" s="213"/>
      <c r="P68" s="214"/>
      <c r="Q68" s="213"/>
      <c r="R68" s="214"/>
      <c r="S68" s="74"/>
      <c r="T68" s="40"/>
      <c r="U68" s="157" t="e">
        <f t="shared" si="4"/>
        <v>#DIV/0!</v>
      </c>
      <c r="V68" s="40"/>
      <c r="W68" s="40"/>
    </row>
    <row r="69" spans="1:23" ht="12.75">
      <c r="A69" s="40">
        <v>73</v>
      </c>
      <c r="B69" s="158" t="s">
        <v>129</v>
      </c>
      <c r="C69" s="158" t="s">
        <v>130</v>
      </c>
      <c r="D69" s="129">
        <f t="shared" si="3"/>
        <v>2</v>
      </c>
      <c r="E69" s="40">
        <v>2</v>
      </c>
      <c r="F69" s="40"/>
      <c r="G69" s="40"/>
      <c r="H69" s="40"/>
      <c r="I69" s="40"/>
      <c r="J69" s="40">
        <v>1</v>
      </c>
      <c r="K69" s="40"/>
      <c r="L69" s="40"/>
      <c r="M69" s="73"/>
      <c r="N69" s="40"/>
      <c r="O69" s="213"/>
      <c r="P69" s="214"/>
      <c r="Q69" s="213"/>
      <c r="R69" s="214"/>
      <c r="S69" s="74"/>
      <c r="T69" s="40"/>
      <c r="U69" s="157" t="e">
        <f t="shared" si="4"/>
        <v>#DIV/0!</v>
      </c>
      <c r="V69" s="40"/>
      <c r="W69" s="40"/>
    </row>
    <row r="70" spans="1:23" ht="12.75">
      <c r="A70" s="40">
        <v>99</v>
      </c>
      <c r="B70" s="158" t="s">
        <v>137</v>
      </c>
      <c r="C70" s="158" t="s">
        <v>138</v>
      </c>
      <c r="D70" s="129">
        <f t="shared" si="3"/>
        <v>2</v>
      </c>
      <c r="E70" s="40">
        <v>2</v>
      </c>
      <c r="F70" s="40"/>
      <c r="G70" s="40"/>
      <c r="H70" s="40">
        <v>1</v>
      </c>
      <c r="I70" s="40">
        <v>1</v>
      </c>
      <c r="J70" s="40"/>
      <c r="K70" s="40"/>
      <c r="L70" s="40"/>
      <c r="M70" s="73"/>
      <c r="N70" s="40"/>
      <c r="O70" s="213"/>
      <c r="P70" s="214"/>
      <c r="Q70" s="213"/>
      <c r="R70" s="214"/>
      <c r="S70" s="74"/>
      <c r="T70" s="40"/>
      <c r="U70" s="157" t="e">
        <f t="shared" si="4"/>
        <v>#DIV/0!</v>
      </c>
      <c r="V70" s="40"/>
      <c r="W70" s="40"/>
    </row>
    <row r="71" spans="1:23" ht="12.75">
      <c r="A71" s="40">
        <v>47</v>
      </c>
      <c r="B71" s="158" t="s">
        <v>124</v>
      </c>
      <c r="C71" s="158" t="s">
        <v>125</v>
      </c>
      <c r="D71" s="129">
        <f t="shared" si="3"/>
        <v>2</v>
      </c>
      <c r="E71" s="40">
        <v>2</v>
      </c>
      <c r="F71" s="40"/>
      <c r="G71" s="40"/>
      <c r="H71" s="40"/>
      <c r="I71" s="40"/>
      <c r="J71" s="40"/>
      <c r="K71" s="40"/>
      <c r="L71" s="40"/>
      <c r="M71" s="73"/>
      <c r="N71" s="40"/>
      <c r="O71" s="213"/>
      <c r="P71" s="214"/>
      <c r="Q71" s="213"/>
      <c r="R71" s="214"/>
      <c r="S71" s="74"/>
      <c r="T71" s="40"/>
      <c r="U71" s="157" t="e">
        <f t="shared" si="4"/>
        <v>#DIV/0!</v>
      </c>
      <c r="V71" s="40"/>
      <c r="W71" s="40"/>
    </row>
    <row r="72" spans="1:23" ht="12.75">
      <c r="A72" s="40">
        <v>41</v>
      </c>
      <c r="B72" s="158" t="s">
        <v>64</v>
      </c>
      <c r="C72" s="158" t="s">
        <v>65</v>
      </c>
      <c r="D72" s="129">
        <f t="shared" si="3"/>
        <v>2</v>
      </c>
      <c r="E72" s="40">
        <v>2</v>
      </c>
      <c r="F72" s="40"/>
      <c r="G72" s="40"/>
      <c r="H72" s="40"/>
      <c r="I72" s="40"/>
      <c r="J72" s="40"/>
      <c r="K72" s="40"/>
      <c r="L72" s="40"/>
      <c r="M72" s="73"/>
      <c r="N72" s="215" t="s">
        <v>56</v>
      </c>
      <c r="O72" s="216"/>
      <c r="P72" s="216"/>
      <c r="Q72" s="216"/>
      <c r="R72" s="217"/>
      <c r="S72" s="129">
        <f>SUM(S62:S71)</f>
        <v>0</v>
      </c>
      <c r="T72" s="129">
        <f>SUM(T62:T71)</f>
        <v>0</v>
      </c>
      <c r="U72" s="129" t="e">
        <f t="shared" si="4"/>
        <v>#DIV/0!</v>
      </c>
      <c r="V72" s="129">
        <f>SUM(V62:V71)</f>
        <v>0</v>
      </c>
      <c r="W72" s="129">
        <f>SUM(W62:W71)</f>
        <v>0</v>
      </c>
    </row>
    <row r="73" spans="1:21" ht="12.75">
      <c r="A73" s="40">
        <v>32</v>
      </c>
      <c r="B73" s="158" t="s">
        <v>133</v>
      </c>
      <c r="C73" s="158" t="s">
        <v>134</v>
      </c>
      <c r="D73" s="129">
        <f t="shared" si="3"/>
        <v>2</v>
      </c>
      <c r="E73" s="40">
        <v>2</v>
      </c>
      <c r="F73" s="40"/>
      <c r="G73" s="40"/>
      <c r="H73" s="40"/>
      <c r="I73" s="40"/>
      <c r="J73" s="40"/>
      <c r="K73" s="40"/>
      <c r="L73" s="40"/>
      <c r="M73" s="73"/>
      <c r="N73" s="73"/>
      <c r="S73" s="4"/>
      <c r="T73" s="4"/>
      <c r="U73" s="4"/>
    </row>
    <row r="74" spans="1:14" ht="12.75">
      <c r="A74" s="40">
        <v>25</v>
      </c>
      <c r="B74" s="158" t="s">
        <v>67</v>
      </c>
      <c r="C74" s="158" t="s">
        <v>68</v>
      </c>
      <c r="D74" s="129">
        <f t="shared" si="3"/>
        <v>2</v>
      </c>
      <c r="E74" s="40">
        <v>1</v>
      </c>
      <c r="F74" s="40">
        <v>1</v>
      </c>
      <c r="G74" s="40"/>
      <c r="H74" s="40"/>
      <c r="I74" s="40"/>
      <c r="J74" s="40">
        <v>1</v>
      </c>
      <c r="K74" s="40"/>
      <c r="L74" s="40"/>
      <c r="N74" s="73"/>
    </row>
    <row r="75" spans="1:14" ht="12.75">
      <c r="A75" s="40">
        <v>52</v>
      </c>
      <c r="B75" s="158" t="s">
        <v>184</v>
      </c>
      <c r="C75" s="158" t="s">
        <v>185</v>
      </c>
      <c r="D75" s="129">
        <f t="shared" si="3"/>
        <v>2</v>
      </c>
      <c r="E75" s="40">
        <v>2</v>
      </c>
      <c r="F75" s="40"/>
      <c r="G75" s="40">
        <v>1</v>
      </c>
      <c r="H75" s="40"/>
      <c r="I75" s="40"/>
      <c r="J75" s="40"/>
      <c r="K75" s="40"/>
      <c r="L75" s="40"/>
      <c r="N75" s="73"/>
    </row>
    <row r="76" spans="1:14" ht="12.75">
      <c r="A76" s="40">
        <v>42</v>
      </c>
      <c r="B76" s="158" t="s">
        <v>186</v>
      </c>
      <c r="C76" s="158" t="s">
        <v>187</v>
      </c>
      <c r="D76" s="129">
        <f t="shared" si="3"/>
        <v>2</v>
      </c>
      <c r="E76" s="40">
        <v>1</v>
      </c>
      <c r="F76" s="40">
        <v>1</v>
      </c>
      <c r="G76" s="40"/>
      <c r="H76" s="40"/>
      <c r="I76" s="40"/>
      <c r="J76" s="40"/>
      <c r="K76" s="40"/>
      <c r="L76" s="40"/>
      <c r="N76" s="73"/>
    </row>
    <row r="77" spans="1:14" ht="12.75">
      <c r="A77" s="40">
        <v>97</v>
      </c>
      <c r="B77" s="158" t="s">
        <v>132</v>
      </c>
      <c r="C77" s="158" t="s">
        <v>119</v>
      </c>
      <c r="D77" s="129">
        <f t="shared" si="3"/>
        <v>1</v>
      </c>
      <c r="E77" s="40"/>
      <c r="F77" s="40">
        <v>1</v>
      </c>
      <c r="G77" s="40"/>
      <c r="H77" s="40">
        <v>0.5</v>
      </c>
      <c r="I77" s="40">
        <v>0.5</v>
      </c>
      <c r="J77" s="40"/>
      <c r="K77" s="40"/>
      <c r="L77" s="40"/>
      <c r="N77" s="73"/>
    </row>
    <row r="78" spans="1:12" ht="12.75">
      <c r="A78" s="40">
        <v>51</v>
      </c>
      <c r="B78" s="158" t="s">
        <v>135</v>
      </c>
      <c r="C78" s="158" t="s">
        <v>136</v>
      </c>
      <c r="D78" s="129">
        <f t="shared" si="3"/>
        <v>1</v>
      </c>
      <c r="E78" s="40">
        <v>1</v>
      </c>
      <c r="F78" s="40"/>
      <c r="G78" s="40"/>
      <c r="H78" s="40"/>
      <c r="I78" s="40"/>
      <c r="J78" s="40"/>
      <c r="K78" s="40"/>
      <c r="L78" s="40"/>
    </row>
    <row r="79" spans="1:12" ht="12.75">
      <c r="A79" s="40">
        <v>5</v>
      </c>
      <c r="B79" s="158" t="s">
        <v>139</v>
      </c>
      <c r="C79" s="158" t="s">
        <v>140</v>
      </c>
      <c r="D79" s="129">
        <f t="shared" si="3"/>
        <v>1</v>
      </c>
      <c r="E79" s="40">
        <v>1</v>
      </c>
      <c r="F79" s="40"/>
      <c r="G79" s="40"/>
      <c r="H79" s="40"/>
      <c r="I79" s="40"/>
      <c r="J79" s="40"/>
      <c r="K79" s="40"/>
      <c r="L79" s="40"/>
    </row>
    <row r="80" spans="1:12" ht="12.75">
      <c r="A80" s="40">
        <v>10</v>
      </c>
      <c r="B80" s="158" t="s">
        <v>122</v>
      </c>
      <c r="C80" s="158" t="s">
        <v>123</v>
      </c>
      <c r="D80" s="129">
        <f t="shared" si="3"/>
        <v>1</v>
      </c>
      <c r="E80" s="40"/>
      <c r="F80" s="40">
        <v>1</v>
      </c>
      <c r="G80" s="40"/>
      <c r="H80" s="40"/>
      <c r="I80" s="40"/>
      <c r="J80" s="40"/>
      <c r="K80" s="40"/>
      <c r="L80" s="40"/>
    </row>
    <row r="81" spans="1:12" ht="12.75">
      <c r="A81" s="40">
        <v>83</v>
      </c>
      <c r="B81" s="158" t="s">
        <v>153</v>
      </c>
      <c r="C81" s="158" t="s">
        <v>154</v>
      </c>
      <c r="D81" s="129">
        <f t="shared" si="3"/>
        <v>1</v>
      </c>
      <c r="E81" s="40">
        <v>1</v>
      </c>
      <c r="F81" s="40"/>
      <c r="G81" s="40"/>
      <c r="H81" s="40"/>
      <c r="I81" s="40"/>
      <c r="J81" s="40"/>
      <c r="K81" s="40"/>
      <c r="L81" s="40"/>
    </row>
    <row r="82" spans="1:12" ht="12.75">
      <c r="A82" s="40">
        <v>77</v>
      </c>
      <c r="B82" s="158" t="s">
        <v>144</v>
      </c>
      <c r="C82" s="158" t="s">
        <v>145</v>
      </c>
      <c r="D82" s="129">
        <f>E82+F82</f>
        <v>0</v>
      </c>
      <c r="E82" s="40"/>
      <c r="F82" s="40"/>
      <c r="G82" s="40"/>
      <c r="H82" s="40"/>
      <c r="I82" s="40"/>
      <c r="J82" s="40">
        <v>2</v>
      </c>
      <c r="K82" s="40"/>
      <c r="L82" s="40"/>
    </row>
    <row r="83" spans="1:12" ht="12.75">
      <c r="A83" s="40">
        <v>27</v>
      </c>
      <c r="B83" s="158" t="s">
        <v>188</v>
      </c>
      <c r="C83" s="158" t="s">
        <v>189</v>
      </c>
      <c r="D83" s="129">
        <f>E83+F83</f>
        <v>0</v>
      </c>
      <c r="E83" s="40"/>
      <c r="F83" s="40"/>
      <c r="G83" s="40"/>
      <c r="H83" s="40">
        <v>1</v>
      </c>
      <c r="I83" s="40"/>
      <c r="J83" s="40"/>
      <c r="K83" s="40"/>
      <c r="L83" s="40"/>
    </row>
    <row r="84" spans="1:12" ht="12.75">
      <c r="A84" s="40"/>
      <c r="B84" s="158"/>
      <c r="C84" s="158"/>
      <c r="D84" s="129">
        <f t="shared" si="3"/>
        <v>0</v>
      </c>
      <c r="E84" s="40"/>
      <c r="F84" s="40"/>
      <c r="G84" s="40"/>
      <c r="H84" s="40"/>
      <c r="I84" s="40"/>
      <c r="J84" s="40"/>
      <c r="K84" s="40"/>
      <c r="L84" s="40"/>
    </row>
    <row r="85" spans="1:12" ht="12.75">
      <c r="A85" s="40"/>
      <c r="B85" s="158"/>
      <c r="C85" s="158"/>
      <c r="D85" s="129">
        <f t="shared" si="3"/>
        <v>0</v>
      </c>
      <c r="E85" s="40"/>
      <c r="F85" s="40"/>
      <c r="G85" s="40"/>
      <c r="H85" s="40"/>
      <c r="I85" s="40"/>
      <c r="J85" s="40"/>
      <c r="K85" s="40"/>
      <c r="L85" s="40"/>
    </row>
    <row r="86" spans="1:12" ht="12.75">
      <c r="A86" s="215" t="s">
        <v>56</v>
      </c>
      <c r="B86" s="216"/>
      <c r="C86" s="217"/>
      <c r="D86" s="129">
        <f aca="true" t="shared" si="5" ref="D86:I86">SUM(D61:D85)</f>
        <v>55</v>
      </c>
      <c r="E86" s="129">
        <f t="shared" si="5"/>
        <v>42</v>
      </c>
      <c r="F86" s="129">
        <f t="shared" si="5"/>
        <v>13</v>
      </c>
      <c r="G86" s="129">
        <f t="shared" si="5"/>
        <v>3</v>
      </c>
      <c r="H86" s="129">
        <f t="shared" si="5"/>
        <v>2.5</v>
      </c>
      <c r="I86" s="129">
        <f t="shared" si="5"/>
        <v>4</v>
      </c>
      <c r="J86" s="129">
        <f>SUM(J61:J85)</f>
        <v>4</v>
      </c>
      <c r="K86" s="129">
        <f>SUM(K61:K85)</f>
        <v>0</v>
      </c>
      <c r="L86" s="129">
        <f>SUM(L61:L85)</f>
        <v>0</v>
      </c>
    </row>
  </sheetData>
  <sheetProtection/>
  <mergeCells count="75">
    <mergeCell ref="P28:Q28"/>
    <mergeCell ref="N31:O31"/>
    <mergeCell ref="P31:Q31"/>
    <mergeCell ref="P30:Q30"/>
    <mergeCell ref="P29:Q29"/>
    <mergeCell ref="N29:O29"/>
    <mergeCell ref="N30:O30"/>
    <mergeCell ref="A20:K20"/>
    <mergeCell ref="A18:W18"/>
    <mergeCell ref="A57:W57"/>
    <mergeCell ref="N46:O46"/>
    <mergeCell ref="N47:O47"/>
    <mergeCell ref="N48:O48"/>
    <mergeCell ref="N49:O49"/>
    <mergeCell ref="P42:Q42"/>
    <mergeCell ref="N43:O43"/>
    <mergeCell ref="M27:T27"/>
    <mergeCell ref="N72:R72"/>
    <mergeCell ref="A86:C86"/>
    <mergeCell ref="P43:Q43"/>
    <mergeCell ref="P44:Q44"/>
    <mergeCell ref="P45:Q45"/>
    <mergeCell ref="P46:Q46"/>
    <mergeCell ref="P47:Q47"/>
    <mergeCell ref="P48:Q48"/>
    <mergeCell ref="O70:P70"/>
    <mergeCell ref="Q70:R70"/>
    <mergeCell ref="O71:P71"/>
    <mergeCell ref="Q71:R71"/>
    <mergeCell ref="O68:P68"/>
    <mergeCell ref="Q68:R68"/>
    <mergeCell ref="O69:P69"/>
    <mergeCell ref="Q69:R69"/>
    <mergeCell ref="O66:P66"/>
    <mergeCell ref="Q66:R66"/>
    <mergeCell ref="O67:P67"/>
    <mergeCell ref="Q67:R67"/>
    <mergeCell ref="O64:P64"/>
    <mergeCell ref="Q64:R64"/>
    <mergeCell ref="O65:P65"/>
    <mergeCell ref="Q65:R65"/>
    <mergeCell ref="O62:P62"/>
    <mergeCell ref="Q62:R62"/>
    <mergeCell ref="O63:P63"/>
    <mergeCell ref="Q63:R63"/>
    <mergeCell ref="N60:W60"/>
    <mergeCell ref="O61:P61"/>
    <mergeCell ref="Q61:R61"/>
    <mergeCell ref="P51:Q51"/>
    <mergeCell ref="N50:O50"/>
    <mergeCell ref="N51:O51"/>
    <mergeCell ref="P34:Q34"/>
    <mergeCell ref="P49:Q49"/>
    <mergeCell ref="P50:Q50"/>
    <mergeCell ref="N42:O42"/>
    <mergeCell ref="A3:B3"/>
    <mergeCell ref="A41:I41"/>
    <mergeCell ref="P35:Q35"/>
    <mergeCell ref="P36:Q36"/>
    <mergeCell ref="P37:Q37"/>
    <mergeCell ref="N35:O35"/>
    <mergeCell ref="N36:O36"/>
    <mergeCell ref="N37:O37"/>
    <mergeCell ref="A6:W6"/>
    <mergeCell ref="I7:N7"/>
    <mergeCell ref="V3:W3"/>
    <mergeCell ref="I58:N58"/>
    <mergeCell ref="A1:C1"/>
    <mergeCell ref="V1:W1"/>
    <mergeCell ref="A2:B2"/>
    <mergeCell ref="V2:W2"/>
    <mergeCell ref="M33:U33"/>
    <mergeCell ref="A26:I26"/>
    <mergeCell ref="N28:O28"/>
    <mergeCell ref="N34:O34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workbookViewId="0" topLeftCell="A1">
      <selection activeCell="V22" sqref="V22"/>
    </sheetView>
  </sheetViews>
  <sheetFormatPr defaultColWidth="11.421875" defaultRowHeight="12.75"/>
  <cols>
    <col min="1" max="1" width="4.421875" style="0" customWidth="1"/>
    <col min="2" max="2" width="13.421875" style="0" customWidth="1"/>
    <col min="3" max="3" width="17.28125" style="0" customWidth="1"/>
    <col min="13" max="13" width="8.8515625" style="0" customWidth="1"/>
  </cols>
  <sheetData>
    <row r="1" spans="1:24" ht="12.75">
      <c r="A1" s="189" t="s">
        <v>149</v>
      </c>
      <c r="B1" s="190"/>
      <c r="C1" s="17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 t="s">
        <v>1</v>
      </c>
      <c r="T1" s="2" t="s">
        <v>2</v>
      </c>
      <c r="U1" s="2" t="s">
        <v>3</v>
      </c>
      <c r="V1" s="191" t="s">
        <v>4</v>
      </c>
      <c r="W1" s="192"/>
      <c r="X1" s="1"/>
    </row>
    <row r="2" spans="1:24" ht="18">
      <c r="A2" s="193" t="s">
        <v>5</v>
      </c>
      <c r="B2" s="193"/>
      <c r="C2" s="134" t="s">
        <v>148</v>
      </c>
      <c r="D2" s="4"/>
      <c r="E2" s="4"/>
      <c r="F2" s="4"/>
      <c r="G2" s="4"/>
      <c r="H2" s="4"/>
      <c r="I2" s="4"/>
      <c r="J2" s="4"/>
      <c r="M2" s="4"/>
      <c r="N2" s="5" t="s">
        <v>156</v>
      </c>
      <c r="O2" s="6"/>
      <c r="P2" s="7"/>
      <c r="Q2" s="8"/>
      <c r="R2" s="9">
        <v>9</v>
      </c>
      <c r="S2" s="9">
        <v>0</v>
      </c>
      <c r="T2" s="9">
        <v>6</v>
      </c>
      <c r="U2" s="9">
        <v>12</v>
      </c>
      <c r="V2" s="220">
        <f>SUM(R2:U2)</f>
        <v>27</v>
      </c>
      <c r="W2" s="221"/>
      <c r="X2" s="4"/>
    </row>
    <row r="3" spans="1:24" ht="18">
      <c r="A3" s="200" t="s">
        <v>6</v>
      </c>
      <c r="B3" s="200"/>
      <c r="C3" s="168">
        <v>40285</v>
      </c>
      <c r="D3" s="4"/>
      <c r="E3" s="4"/>
      <c r="F3" s="4"/>
      <c r="G3" s="4"/>
      <c r="H3" s="4"/>
      <c r="I3" s="4"/>
      <c r="J3" s="4"/>
      <c r="M3" s="4"/>
      <c r="N3" s="5" t="s">
        <v>150</v>
      </c>
      <c r="O3" s="6"/>
      <c r="P3" s="7"/>
      <c r="Q3" s="8"/>
      <c r="R3" s="9">
        <v>0</v>
      </c>
      <c r="S3" s="9">
        <v>0</v>
      </c>
      <c r="T3" s="9">
        <v>8</v>
      </c>
      <c r="U3" s="9">
        <v>6</v>
      </c>
      <c r="V3" s="220">
        <f>SUM(R3:U3)</f>
        <v>14</v>
      </c>
      <c r="W3" s="221"/>
      <c r="X3" s="4"/>
    </row>
    <row r="4" spans="1:2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6.25">
      <c r="A6" s="205" t="s">
        <v>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26.25">
      <c r="A7" s="77"/>
      <c r="B7" s="77"/>
      <c r="C7" s="77"/>
      <c r="D7" s="77"/>
      <c r="E7" s="77"/>
      <c r="F7" s="4"/>
      <c r="G7" s="11"/>
      <c r="H7" s="4"/>
      <c r="I7" s="219" t="str">
        <f>N3</f>
        <v>CRUSADERS d'Amsterdam</v>
      </c>
      <c r="J7" s="219"/>
      <c r="K7" s="219"/>
      <c r="L7" s="219"/>
      <c r="M7" s="219"/>
      <c r="N7" s="219"/>
      <c r="W7" s="4"/>
    </row>
    <row r="8" spans="1:23" ht="12" customHeight="1">
      <c r="A8" s="4"/>
      <c r="B8" s="4"/>
      <c r="C8" s="11"/>
      <c r="D8" s="11"/>
      <c r="E8" s="11"/>
      <c r="F8" s="12"/>
      <c r="G8" s="11"/>
      <c r="H8" s="4"/>
      <c r="I8" s="11"/>
      <c r="J8" s="11"/>
      <c r="L8" s="4"/>
      <c r="M8" s="4"/>
      <c r="N8" s="4"/>
      <c r="O8" s="4"/>
      <c r="W8" s="4"/>
    </row>
    <row r="9" spans="1:23" ht="12.75">
      <c r="A9" s="1"/>
      <c r="B9" s="1"/>
      <c r="C9" s="13" t="s">
        <v>8</v>
      </c>
      <c r="D9" s="169">
        <f>C12+K12</f>
        <v>317</v>
      </c>
      <c r="E9" s="1"/>
      <c r="F9" s="1"/>
      <c r="G9" s="1"/>
      <c r="H9" s="1"/>
      <c r="I9" s="1"/>
      <c r="J9" s="1"/>
      <c r="K9" s="15" t="s">
        <v>9</v>
      </c>
      <c r="L9" s="169">
        <f>C13+L13</f>
        <v>50</v>
      </c>
      <c r="M9" s="1"/>
      <c r="N9" s="1"/>
      <c r="O9" s="1"/>
      <c r="P9" s="1"/>
      <c r="Q9" s="1"/>
      <c r="R9" s="15" t="s">
        <v>10</v>
      </c>
      <c r="S9" s="174">
        <f>D9/L9</f>
        <v>6.34</v>
      </c>
      <c r="T9" s="1"/>
      <c r="U9" s="1"/>
      <c r="V9" s="1"/>
      <c r="W9" s="1"/>
    </row>
    <row r="10" spans="1:23" ht="12.75">
      <c r="A10" s="1"/>
      <c r="B10" s="1"/>
      <c r="C10" s="13"/>
      <c r="D10" s="17"/>
      <c r="E10" s="1"/>
      <c r="F10" s="1"/>
      <c r="G10" s="1"/>
      <c r="H10" s="15"/>
      <c r="I10" s="18"/>
      <c r="J10" s="1"/>
      <c r="K10" s="1"/>
      <c r="L10" s="1"/>
      <c r="M10" s="15"/>
      <c r="N10" s="19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35"/>
      <c r="B11" s="35"/>
      <c r="C11" s="9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73"/>
      <c r="R11" s="73"/>
      <c r="S11" s="73"/>
      <c r="T11" s="73"/>
      <c r="U11" s="73"/>
      <c r="V11" s="73"/>
      <c r="W11" s="35"/>
    </row>
    <row r="12" spans="1:23" ht="12.75">
      <c r="A12" s="20" t="s">
        <v>11</v>
      </c>
      <c r="B12" s="21"/>
      <c r="C12" s="170">
        <f>SUM(E29:E35)</f>
        <v>215</v>
      </c>
      <c r="D12" s="23"/>
      <c r="E12" s="92"/>
      <c r="F12" s="4"/>
      <c r="G12" s="4"/>
      <c r="H12" s="20" t="s">
        <v>12</v>
      </c>
      <c r="I12" s="21"/>
      <c r="J12" s="23"/>
      <c r="K12" s="170">
        <f>SUM(E44:E52)</f>
        <v>102</v>
      </c>
      <c r="L12" s="24"/>
      <c r="M12" s="21"/>
      <c r="N12" s="23"/>
      <c r="O12" s="94"/>
      <c r="P12" s="21"/>
      <c r="Q12" s="44" t="s">
        <v>13</v>
      </c>
      <c r="R12" s="25"/>
      <c r="S12" s="25"/>
      <c r="T12" s="25"/>
      <c r="U12" s="25"/>
      <c r="V12" s="25"/>
      <c r="W12" s="25"/>
    </row>
    <row r="13" spans="1:23" ht="12.75">
      <c r="A13" s="26" t="s">
        <v>14</v>
      </c>
      <c r="B13" s="23"/>
      <c r="C13" s="171">
        <f>SUM(D29:D35)</f>
        <v>33</v>
      </c>
      <c r="D13" s="23"/>
      <c r="E13" s="92"/>
      <c r="F13" s="4"/>
      <c r="G13" s="4"/>
      <c r="H13" s="24" t="s">
        <v>15</v>
      </c>
      <c r="I13" s="23"/>
      <c r="J13" s="23"/>
      <c r="K13" s="170">
        <f>SUM(D22:D23)</f>
        <v>8</v>
      </c>
      <c r="L13" s="173">
        <f>SUM(E22:E23)</f>
        <v>17</v>
      </c>
      <c r="M13" s="29">
        <f>K13/L13</f>
        <v>0.47058823529411764</v>
      </c>
      <c r="N13" s="29"/>
      <c r="O13" s="94"/>
      <c r="P13" s="21"/>
      <c r="Q13" s="24" t="s">
        <v>16</v>
      </c>
      <c r="R13" s="21"/>
      <c r="S13" s="170">
        <f>SUM(S14:S15)</f>
        <v>3</v>
      </c>
      <c r="T13" s="4"/>
      <c r="U13" s="4"/>
      <c r="V13" s="4"/>
      <c r="W13" s="4"/>
    </row>
    <row r="14" spans="1:23" ht="12.75">
      <c r="A14" s="26" t="s">
        <v>17</v>
      </c>
      <c r="B14" s="23"/>
      <c r="C14" s="172">
        <f>C12/C13</f>
        <v>6.515151515151516</v>
      </c>
      <c r="D14" s="23"/>
      <c r="E14" s="92"/>
      <c r="F14" s="4"/>
      <c r="G14" s="4"/>
      <c r="H14" s="24" t="s">
        <v>17</v>
      </c>
      <c r="I14" s="23"/>
      <c r="J14" s="23"/>
      <c r="K14" s="172">
        <f>K12/K13</f>
        <v>12.75</v>
      </c>
      <c r="L14" s="23"/>
      <c r="M14" s="23"/>
      <c r="N14" s="23"/>
      <c r="O14" s="94"/>
      <c r="P14" s="21"/>
      <c r="Q14" s="21" t="s">
        <v>18</v>
      </c>
      <c r="R14" s="21"/>
      <c r="S14" s="31">
        <v>3</v>
      </c>
      <c r="T14" s="4"/>
      <c r="U14" s="4"/>
      <c r="V14" s="4"/>
      <c r="W14" s="4"/>
    </row>
    <row r="15" spans="1:23" ht="12.75">
      <c r="A15" s="23"/>
      <c r="B15" s="23"/>
      <c r="C15" s="23"/>
      <c r="D15" s="23"/>
      <c r="E15" s="92"/>
      <c r="F15" s="4"/>
      <c r="G15" s="4"/>
      <c r="H15" s="24" t="s">
        <v>19</v>
      </c>
      <c r="I15" s="23"/>
      <c r="J15" s="23"/>
      <c r="K15" s="32">
        <v>2</v>
      </c>
      <c r="L15" s="33">
        <v>-18</v>
      </c>
      <c r="M15" s="34" t="s">
        <v>20</v>
      </c>
      <c r="N15" s="23"/>
      <c r="O15" s="94"/>
      <c r="P15" s="21"/>
      <c r="Q15" s="21" t="s">
        <v>21</v>
      </c>
      <c r="R15" s="21"/>
      <c r="S15" s="31"/>
      <c r="T15" s="4"/>
      <c r="U15" s="4"/>
      <c r="V15" s="4"/>
      <c r="W15" s="4"/>
    </row>
    <row r="16" spans="1:23" ht="13.5" thickBot="1">
      <c r="A16" s="89"/>
      <c r="B16" s="89"/>
      <c r="C16" s="89"/>
      <c r="D16" s="89"/>
      <c r="E16" s="93"/>
      <c r="F16" s="89"/>
      <c r="G16" s="89"/>
      <c r="H16" s="89"/>
      <c r="I16" s="89"/>
      <c r="J16" s="89"/>
      <c r="K16" s="89"/>
      <c r="L16" s="90"/>
      <c r="M16" s="89"/>
      <c r="N16" s="89"/>
      <c r="O16" s="95"/>
      <c r="P16" s="89"/>
      <c r="Q16" s="89"/>
      <c r="R16" s="89"/>
      <c r="S16" s="89"/>
      <c r="T16" s="89"/>
      <c r="U16" s="89"/>
      <c r="V16" s="89"/>
      <c r="W16" s="83"/>
    </row>
    <row r="17" spans="1:23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5"/>
    </row>
    <row r="18" spans="1:23" ht="26.25">
      <c r="A18" s="205" t="s">
        <v>61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</row>
    <row r="19" spans="1:23" ht="12.75">
      <c r="A19" s="35"/>
      <c r="B19" s="35"/>
      <c r="C19" s="36"/>
      <c r="D19" s="36"/>
      <c r="E19" s="36"/>
      <c r="F19" s="36"/>
      <c r="G19" s="36"/>
      <c r="H19" s="36"/>
      <c r="I19" s="36"/>
      <c r="J19" s="35"/>
      <c r="M19" s="4"/>
      <c r="N19" s="4"/>
      <c r="O19" s="4"/>
      <c r="P19" s="4"/>
      <c r="Q19" s="4"/>
      <c r="R19" s="4"/>
      <c r="W19" s="4"/>
    </row>
    <row r="20" spans="1:23" ht="12.75">
      <c r="A20" s="195" t="s">
        <v>57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7"/>
      <c r="L20" s="4"/>
      <c r="M20" s="4"/>
      <c r="N20" s="4"/>
      <c r="O20" s="4"/>
      <c r="P20" s="4"/>
      <c r="Q20" s="4"/>
      <c r="R20" s="4"/>
      <c r="W20" s="4"/>
    </row>
    <row r="21" spans="1:22" ht="12.75">
      <c r="A21" s="37" t="s">
        <v>22</v>
      </c>
      <c r="B21" s="38" t="s">
        <v>23</v>
      </c>
      <c r="C21" s="38" t="s">
        <v>24</v>
      </c>
      <c r="D21" s="37" t="s">
        <v>25</v>
      </c>
      <c r="E21" s="37" t="s">
        <v>26</v>
      </c>
      <c r="F21" s="37" t="s">
        <v>20</v>
      </c>
      <c r="G21" s="37" t="s">
        <v>27</v>
      </c>
      <c r="H21" s="37" t="s">
        <v>28</v>
      </c>
      <c r="I21" s="37" t="s">
        <v>29</v>
      </c>
      <c r="J21" s="37" t="s">
        <v>30</v>
      </c>
      <c r="K21" s="37" t="s">
        <v>31</v>
      </c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40">
        <v>19</v>
      </c>
      <c r="B22" s="98" t="s">
        <v>166</v>
      </c>
      <c r="C22" s="98"/>
      <c r="D22" s="40">
        <v>5</v>
      </c>
      <c r="E22" s="40">
        <v>10</v>
      </c>
      <c r="F22" s="135">
        <v>70</v>
      </c>
      <c r="G22" s="40">
        <v>23</v>
      </c>
      <c r="H22" s="40"/>
      <c r="I22" s="40">
        <v>2</v>
      </c>
      <c r="J22" s="40"/>
      <c r="K22" s="75">
        <f>(D22/E22*100)+(F22/E22*8.4)+(I22/E22*100*3.3)-(J22/E22*100*2)</f>
        <v>174.8</v>
      </c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40">
        <v>1</v>
      </c>
      <c r="B23" s="98" t="s">
        <v>165</v>
      </c>
      <c r="C23" s="98"/>
      <c r="D23" s="40">
        <v>3</v>
      </c>
      <c r="E23" s="40">
        <v>7</v>
      </c>
      <c r="F23" s="135">
        <f>15+9</f>
        <v>24</v>
      </c>
      <c r="G23" s="40">
        <v>16</v>
      </c>
      <c r="H23" s="40"/>
      <c r="I23" s="40"/>
      <c r="J23" s="40"/>
      <c r="K23" s="75">
        <f>(D23/E23*100)+(F23/E23*8.4)+(I23/E23*100*3.3)-(J23/E23*100*2)</f>
        <v>71.65714285714286</v>
      </c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40">
        <v>7</v>
      </c>
      <c r="B24" s="98" t="s">
        <v>169</v>
      </c>
      <c r="C24" s="98"/>
      <c r="D24" s="40">
        <v>1</v>
      </c>
      <c r="E24" s="40">
        <v>4</v>
      </c>
      <c r="F24" s="135">
        <v>8</v>
      </c>
      <c r="G24" s="40">
        <v>8</v>
      </c>
      <c r="H24" s="40"/>
      <c r="I24" s="40"/>
      <c r="J24" s="40"/>
      <c r="K24" s="75">
        <f>(D24/E24*100)+(F24/E24*8.4)+(I24/E24*100*3.3)-(J24/E24*100*2)</f>
        <v>41.8</v>
      </c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40">
        <v>8</v>
      </c>
      <c r="B25" s="98" t="s">
        <v>164</v>
      </c>
      <c r="C25" s="98"/>
      <c r="D25" s="40">
        <v>0</v>
      </c>
      <c r="E25" s="40">
        <v>1</v>
      </c>
      <c r="F25" s="135">
        <v>0</v>
      </c>
      <c r="G25" s="40">
        <v>0</v>
      </c>
      <c r="H25" s="40">
        <v>1</v>
      </c>
      <c r="I25" s="40"/>
      <c r="J25" s="40"/>
      <c r="K25" s="75">
        <f>(D25/E25*100)+(F25/E25*8.4)+(I25/E25*100*3.3)-(J25/E25*100*2)</f>
        <v>0</v>
      </c>
      <c r="N25" s="4"/>
      <c r="O25" s="4"/>
      <c r="P25" s="4"/>
      <c r="Q25" s="4"/>
      <c r="R25" s="4"/>
      <c r="S25" s="4"/>
      <c r="T25" s="4"/>
      <c r="U25" s="4"/>
      <c r="V25" s="4"/>
    </row>
    <row r="26" spans="1:23" ht="13.5">
      <c r="A26" s="41"/>
      <c r="B26" s="42"/>
      <c r="C26" s="11"/>
      <c r="D26" s="11"/>
      <c r="E26" s="11"/>
      <c r="F26" s="11"/>
      <c r="G26" s="11"/>
      <c r="H26" s="11"/>
      <c r="I26" s="11"/>
      <c r="J26" s="43"/>
      <c r="M26" s="4"/>
      <c r="N26" s="4"/>
      <c r="O26" s="4"/>
      <c r="P26" s="4"/>
      <c r="Q26" s="4"/>
      <c r="R26" s="4"/>
      <c r="S26" s="4"/>
      <c r="T26" s="4"/>
      <c r="U26" s="4"/>
      <c r="W26" s="4"/>
    </row>
    <row r="27" spans="1:22" ht="12.75">
      <c r="A27" s="195" t="s">
        <v>58</v>
      </c>
      <c r="B27" s="196"/>
      <c r="C27" s="196"/>
      <c r="D27" s="196"/>
      <c r="E27" s="196"/>
      <c r="F27" s="196"/>
      <c r="G27" s="196"/>
      <c r="H27" s="196"/>
      <c r="I27" s="197"/>
      <c r="J27" s="4"/>
      <c r="L27" s="4"/>
      <c r="M27" s="35"/>
      <c r="N27" s="35"/>
      <c r="O27" s="4"/>
      <c r="P27" s="4"/>
      <c r="Q27" s="4"/>
      <c r="R27" s="4"/>
      <c r="S27" s="4"/>
      <c r="T27" s="4"/>
      <c r="U27" s="4"/>
      <c r="V27" s="4"/>
    </row>
    <row r="28" spans="1:23" ht="12.75">
      <c r="A28" s="45" t="s">
        <v>22</v>
      </c>
      <c r="B28" s="45" t="s">
        <v>23</v>
      </c>
      <c r="C28" s="45" t="s">
        <v>24</v>
      </c>
      <c r="D28" s="45" t="s">
        <v>32</v>
      </c>
      <c r="E28" s="45" t="s">
        <v>33</v>
      </c>
      <c r="F28" s="45" t="s">
        <v>27</v>
      </c>
      <c r="G28" s="45" t="s">
        <v>34</v>
      </c>
      <c r="H28" s="45" t="s">
        <v>35</v>
      </c>
      <c r="I28" s="45" t="s">
        <v>36</v>
      </c>
      <c r="J28" s="4"/>
      <c r="K28" s="4"/>
      <c r="L28" s="4"/>
      <c r="M28" s="194" t="s">
        <v>60</v>
      </c>
      <c r="N28" s="194"/>
      <c r="O28" s="194"/>
      <c r="P28" s="194"/>
      <c r="Q28" s="194"/>
      <c r="R28" s="194"/>
      <c r="S28" s="194"/>
      <c r="T28" s="194"/>
      <c r="U28" s="35"/>
      <c r="V28" s="35"/>
      <c r="W28" s="4"/>
    </row>
    <row r="29" spans="1:23" ht="12.75">
      <c r="A29" s="40">
        <v>2</v>
      </c>
      <c r="B29" s="158" t="s">
        <v>167</v>
      </c>
      <c r="C29" s="158"/>
      <c r="D29" s="40">
        <v>22</v>
      </c>
      <c r="E29" s="135">
        <v>162</v>
      </c>
      <c r="F29" s="40">
        <v>28</v>
      </c>
      <c r="G29" s="75">
        <f>E29/D29</f>
        <v>7.363636363636363</v>
      </c>
      <c r="H29" s="40"/>
      <c r="I29" s="40"/>
      <c r="J29" s="4"/>
      <c r="K29" s="4"/>
      <c r="L29" s="4"/>
      <c r="M29" s="45" t="s">
        <v>22</v>
      </c>
      <c r="N29" s="198" t="s">
        <v>23</v>
      </c>
      <c r="O29" s="199"/>
      <c r="P29" s="206" t="s">
        <v>24</v>
      </c>
      <c r="Q29" s="207"/>
      <c r="R29" s="37" t="s">
        <v>37</v>
      </c>
      <c r="S29" s="37" t="s">
        <v>38</v>
      </c>
      <c r="T29" s="37" t="s">
        <v>34</v>
      </c>
      <c r="U29" s="4"/>
      <c r="V29" s="4"/>
      <c r="W29" s="4"/>
    </row>
    <row r="30" spans="1:23" ht="12.75">
      <c r="A30" s="40">
        <v>19</v>
      </c>
      <c r="B30" s="98" t="s">
        <v>166</v>
      </c>
      <c r="C30" s="158"/>
      <c r="D30" s="40">
        <v>2</v>
      </c>
      <c r="E30" s="135">
        <v>19</v>
      </c>
      <c r="F30" s="40">
        <v>16</v>
      </c>
      <c r="G30" s="75">
        <f aca="true" t="shared" si="0" ref="G30:G40">E30/D30</f>
        <v>9.5</v>
      </c>
      <c r="H30" s="40"/>
      <c r="I30" s="40"/>
      <c r="J30" s="4"/>
      <c r="K30" s="4"/>
      <c r="L30" s="4"/>
      <c r="M30" s="131"/>
      <c r="N30" s="203"/>
      <c r="O30" s="204"/>
      <c r="P30" s="201"/>
      <c r="Q30" s="202"/>
      <c r="R30" s="40"/>
      <c r="S30" s="40"/>
      <c r="T30" s="175" t="e">
        <f>R30/S30</f>
        <v>#DIV/0!</v>
      </c>
      <c r="U30" s="35"/>
      <c r="V30" s="35"/>
      <c r="W30" s="4"/>
    </row>
    <row r="31" spans="1:23" ht="12.75">
      <c r="A31" s="40">
        <v>1</v>
      </c>
      <c r="B31" s="98" t="s">
        <v>165</v>
      </c>
      <c r="C31" s="158"/>
      <c r="D31" s="40">
        <v>1</v>
      </c>
      <c r="E31" s="135">
        <v>10</v>
      </c>
      <c r="F31" s="40">
        <v>10</v>
      </c>
      <c r="G31" s="75">
        <f t="shared" si="0"/>
        <v>10</v>
      </c>
      <c r="H31" s="40"/>
      <c r="I31" s="40"/>
      <c r="J31" s="4"/>
      <c r="K31" s="4"/>
      <c r="L31" s="4"/>
      <c r="M31" s="131"/>
      <c r="N31" s="203"/>
      <c r="O31" s="204"/>
      <c r="P31" s="201"/>
      <c r="Q31" s="202"/>
      <c r="R31" s="40"/>
      <c r="S31" s="40"/>
      <c r="T31" s="175" t="e">
        <f>R31/S31</f>
        <v>#DIV/0!</v>
      </c>
      <c r="U31" s="35"/>
      <c r="V31" s="35"/>
      <c r="W31" s="4"/>
    </row>
    <row r="32" spans="1:23" ht="12.75">
      <c r="A32" s="40">
        <v>29</v>
      </c>
      <c r="B32" s="158" t="s">
        <v>171</v>
      </c>
      <c r="C32" s="158"/>
      <c r="D32" s="40">
        <v>1</v>
      </c>
      <c r="E32" s="135">
        <v>9</v>
      </c>
      <c r="F32" s="40">
        <v>9</v>
      </c>
      <c r="G32" s="75">
        <f t="shared" si="0"/>
        <v>9</v>
      </c>
      <c r="H32" s="40"/>
      <c r="I32" s="40"/>
      <c r="J32" s="4"/>
      <c r="K32" s="4"/>
      <c r="L32" s="4"/>
      <c r="M32" s="131"/>
      <c r="N32" s="203"/>
      <c r="O32" s="204"/>
      <c r="P32" s="201"/>
      <c r="Q32" s="202"/>
      <c r="R32" s="40"/>
      <c r="S32" s="40"/>
      <c r="T32" s="175" t="e">
        <f>R32/S32</f>
        <v>#DIV/0!</v>
      </c>
      <c r="U32" s="11"/>
      <c r="V32" s="48"/>
      <c r="W32" s="35"/>
    </row>
    <row r="33" spans="1:23" ht="12.75">
      <c r="A33" s="40">
        <v>32</v>
      </c>
      <c r="B33" s="158" t="s">
        <v>170</v>
      </c>
      <c r="C33" s="158"/>
      <c r="D33" s="40">
        <v>1</v>
      </c>
      <c r="E33" s="135">
        <v>8</v>
      </c>
      <c r="F33" s="40">
        <v>8</v>
      </c>
      <c r="G33" s="75">
        <f>E33/D33</f>
        <v>8</v>
      </c>
      <c r="H33" s="40"/>
      <c r="I33" s="40"/>
      <c r="J33" s="4"/>
      <c r="K33" s="4"/>
      <c r="L33" s="4"/>
      <c r="N33" s="49"/>
      <c r="O33" s="50"/>
      <c r="P33" s="49"/>
      <c r="Q33" s="51"/>
      <c r="R33" s="51"/>
      <c r="S33" s="11"/>
      <c r="T33" s="48"/>
      <c r="U33" s="4"/>
      <c r="V33" s="4"/>
      <c r="W33" s="4"/>
    </row>
    <row r="34" spans="1:23" ht="12.75">
      <c r="A34" s="40">
        <v>7</v>
      </c>
      <c r="B34" s="98" t="s">
        <v>169</v>
      </c>
      <c r="C34" s="98"/>
      <c r="D34" s="40">
        <v>3</v>
      </c>
      <c r="E34" s="135">
        <v>5</v>
      </c>
      <c r="F34" s="40">
        <v>8</v>
      </c>
      <c r="G34" s="75">
        <f>E34/D34</f>
        <v>1.6666666666666667</v>
      </c>
      <c r="H34" s="40"/>
      <c r="I34" s="40"/>
      <c r="J34" s="4"/>
      <c r="K34" s="4"/>
      <c r="L34" s="4"/>
      <c r="M34" s="194" t="s">
        <v>39</v>
      </c>
      <c r="N34" s="194"/>
      <c r="O34" s="194"/>
      <c r="P34" s="194"/>
      <c r="Q34" s="194"/>
      <c r="R34" s="194"/>
      <c r="S34" s="194"/>
      <c r="T34" s="194"/>
      <c r="U34" s="194"/>
      <c r="V34" s="4"/>
      <c r="W34" s="4"/>
    </row>
    <row r="35" spans="1:23" ht="12.75">
      <c r="A35" s="40">
        <v>27</v>
      </c>
      <c r="B35" s="158" t="s">
        <v>168</v>
      </c>
      <c r="C35" s="158"/>
      <c r="D35" s="40">
        <v>3</v>
      </c>
      <c r="E35" s="135">
        <v>2</v>
      </c>
      <c r="F35" s="40">
        <v>1</v>
      </c>
      <c r="G35" s="75">
        <f>E35/D35</f>
        <v>0.6666666666666666</v>
      </c>
      <c r="H35" s="40"/>
      <c r="I35" s="40"/>
      <c r="J35" s="4"/>
      <c r="K35" s="4"/>
      <c r="L35" s="4"/>
      <c r="M35" s="53" t="s">
        <v>22</v>
      </c>
      <c r="N35" s="198" t="s">
        <v>23</v>
      </c>
      <c r="O35" s="199"/>
      <c r="P35" s="206" t="s">
        <v>24</v>
      </c>
      <c r="Q35" s="207"/>
      <c r="R35" s="37" t="s">
        <v>37</v>
      </c>
      <c r="S35" s="37" t="s">
        <v>38</v>
      </c>
      <c r="T35" s="37" t="s">
        <v>34</v>
      </c>
      <c r="U35" s="37" t="s">
        <v>40</v>
      </c>
      <c r="V35" s="4"/>
      <c r="W35" s="4"/>
    </row>
    <row r="36" spans="1:23" ht="12.75">
      <c r="A36" s="40"/>
      <c r="B36" s="158"/>
      <c r="C36" s="158"/>
      <c r="D36" s="40"/>
      <c r="E36" s="135"/>
      <c r="F36" s="40"/>
      <c r="G36" s="75" t="e">
        <f t="shared" si="0"/>
        <v>#DIV/0!</v>
      </c>
      <c r="H36" s="40"/>
      <c r="I36" s="40"/>
      <c r="J36" s="4"/>
      <c r="K36" s="4"/>
      <c r="L36" s="4"/>
      <c r="M36" s="131"/>
      <c r="N36" s="203"/>
      <c r="O36" s="204"/>
      <c r="P36" s="201"/>
      <c r="Q36" s="202"/>
      <c r="R36" s="40"/>
      <c r="S36" s="40"/>
      <c r="T36" s="175" t="e">
        <f>R36/S36</f>
        <v>#DIV/0!</v>
      </c>
      <c r="U36" s="40"/>
      <c r="V36" s="4"/>
      <c r="W36" s="4"/>
    </row>
    <row r="37" spans="1:23" ht="12.75">
      <c r="A37" s="40"/>
      <c r="C37" s="158"/>
      <c r="D37" s="40"/>
      <c r="E37" s="135"/>
      <c r="F37" s="40"/>
      <c r="G37" s="75" t="e">
        <f t="shared" si="0"/>
        <v>#DIV/0!</v>
      </c>
      <c r="H37" s="40"/>
      <c r="I37" s="40"/>
      <c r="J37" s="4"/>
      <c r="K37" s="4"/>
      <c r="L37" s="4"/>
      <c r="M37" s="131"/>
      <c r="N37" s="203"/>
      <c r="O37" s="204"/>
      <c r="P37" s="201"/>
      <c r="Q37" s="202"/>
      <c r="R37" s="40"/>
      <c r="S37" s="40"/>
      <c r="T37" s="175" t="e">
        <f>R37/S37</f>
        <v>#DIV/0!</v>
      </c>
      <c r="U37" s="40"/>
      <c r="V37" s="4"/>
      <c r="W37" s="4"/>
    </row>
    <row r="38" spans="1:23" ht="12.75">
      <c r="A38" s="40"/>
      <c r="B38" s="158"/>
      <c r="C38" s="158"/>
      <c r="D38" s="40"/>
      <c r="E38" s="135"/>
      <c r="F38" s="40"/>
      <c r="G38" s="75" t="e">
        <f t="shared" si="0"/>
        <v>#DIV/0!</v>
      </c>
      <c r="H38" s="40"/>
      <c r="I38" s="40"/>
      <c r="J38" s="4"/>
      <c r="K38" s="4"/>
      <c r="L38" s="4"/>
      <c r="M38" s="131"/>
      <c r="N38" s="203"/>
      <c r="O38" s="204"/>
      <c r="P38" s="201"/>
      <c r="Q38" s="202"/>
      <c r="R38" s="40"/>
      <c r="S38" s="40"/>
      <c r="T38" s="175" t="e">
        <f>R38/S38</f>
        <v>#DIV/0!</v>
      </c>
      <c r="U38" s="40"/>
      <c r="V38" s="4"/>
      <c r="W38" s="4"/>
    </row>
    <row r="39" spans="1:23" ht="12.75">
      <c r="A39" s="40"/>
      <c r="B39" s="158"/>
      <c r="C39" s="158"/>
      <c r="D39" s="40"/>
      <c r="E39" s="135"/>
      <c r="F39" s="40"/>
      <c r="G39" s="75" t="e">
        <f t="shared" si="0"/>
        <v>#DIV/0!</v>
      </c>
      <c r="H39" s="40"/>
      <c r="I39" s="40"/>
      <c r="J39" s="4"/>
      <c r="K39" s="4"/>
      <c r="L39" s="4"/>
      <c r="N39" s="35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40"/>
      <c r="B40" s="158"/>
      <c r="C40" s="158"/>
      <c r="D40" s="40"/>
      <c r="E40" s="135"/>
      <c r="F40" s="40"/>
      <c r="G40" s="75" t="e">
        <f t="shared" si="0"/>
        <v>#DIV/0!</v>
      </c>
      <c r="H40" s="40"/>
      <c r="I40" s="40"/>
      <c r="J40" s="4"/>
      <c r="K40" s="4"/>
      <c r="L40" s="4"/>
      <c r="N40" s="35"/>
      <c r="O40" s="4"/>
      <c r="P40" s="4"/>
      <c r="Q40" s="4"/>
      <c r="R40" s="4"/>
      <c r="S40" s="4"/>
      <c r="T40" s="4"/>
      <c r="U40" s="4"/>
      <c r="V40" s="54"/>
      <c r="W40" s="4"/>
    </row>
    <row r="41" spans="1:22" ht="13.5">
      <c r="A41" s="55"/>
      <c r="B41" s="56"/>
      <c r="C41" s="57"/>
      <c r="D41" s="57"/>
      <c r="E41" s="57"/>
      <c r="F41" s="58"/>
      <c r="G41" s="57"/>
      <c r="H41" s="57"/>
      <c r="I41" s="4"/>
      <c r="J41" s="4"/>
      <c r="L41" s="4"/>
      <c r="M41" s="35"/>
      <c r="N41" s="4"/>
      <c r="O41" s="4"/>
      <c r="P41" s="4"/>
      <c r="Q41" s="4"/>
      <c r="R41" s="54"/>
      <c r="S41" s="54"/>
      <c r="T41" s="54"/>
      <c r="U41" s="4"/>
      <c r="V41" s="4"/>
    </row>
    <row r="42" spans="1:21" ht="12.75">
      <c r="A42" s="195" t="s">
        <v>59</v>
      </c>
      <c r="B42" s="196"/>
      <c r="C42" s="196"/>
      <c r="D42" s="196"/>
      <c r="E42" s="196"/>
      <c r="F42" s="196"/>
      <c r="G42" s="196"/>
      <c r="H42" s="196"/>
      <c r="I42" s="197"/>
      <c r="J42" s="4"/>
      <c r="L42" s="4"/>
      <c r="M42" s="35"/>
      <c r="N42" s="54"/>
      <c r="O42" s="54"/>
      <c r="P42" s="54"/>
      <c r="Q42" s="54"/>
      <c r="R42" s="4"/>
      <c r="S42" s="4"/>
      <c r="T42" s="4"/>
      <c r="U42" s="4"/>
    </row>
    <row r="43" spans="1:23" ht="12.75">
      <c r="A43" s="53" t="s">
        <v>22</v>
      </c>
      <c r="B43" s="59" t="s">
        <v>23</v>
      </c>
      <c r="C43" s="59" t="s">
        <v>24</v>
      </c>
      <c r="D43" s="60" t="s">
        <v>41</v>
      </c>
      <c r="E43" s="53" t="s">
        <v>33</v>
      </c>
      <c r="F43" s="53" t="s">
        <v>27</v>
      </c>
      <c r="G43" s="53" t="s">
        <v>34</v>
      </c>
      <c r="H43" s="53" t="s">
        <v>35</v>
      </c>
      <c r="I43" s="45" t="s">
        <v>36</v>
      </c>
      <c r="J43" s="4"/>
      <c r="K43" s="4"/>
      <c r="L43" s="4"/>
      <c r="M43" s="45" t="s">
        <v>22</v>
      </c>
      <c r="N43" s="198" t="s">
        <v>23</v>
      </c>
      <c r="O43" s="199"/>
      <c r="P43" s="198" t="s">
        <v>24</v>
      </c>
      <c r="Q43" s="199"/>
      <c r="R43" s="45" t="s">
        <v>35</v>
      </c>
      <c r="S43" s="45" t="s">
        <v>39</v>
      </c>
      <c r="T43" s="45" t="s">
        <v>42</v>
      </c>
      <c r="U43" s="45" t="s">
        <v>43</v>
      </c>
      <c r="V43" s="45" t="s">
        <v>44</v>
      </c>
      <c r="W43" s="61" t="s">
        <v>45</v>
      </c>
    </row>
    <row r="44" spans="1:23" ht="12.75">
      <c r="A44" s="40">
        <v>7</v>
      </c>
      <c r="B44" s="130" t="s">
        <v>169</v>
      </c>
      <c r="C44" s="130"/>
      <c r="D44" s="40">
        <v>2</v>
      </c>
      <c r="E44" s="135">
        <v>27</v>
      </c>
      <c r="F44" s="40">
        <v>15</v>
      </c>
      <c r="G44" s="75">
        <f>E44/D44</f>
        <v>13.5</v>
      </c>
      <c r="H44" s="63">
        <v>1</v>
      </c>
      <c r="I44" s="63"/>
      <c r="J44" s="4"/>
      <c r="K44" s="4"/>
      <c r="L44" s="4"/>
      <c r="M44" s="131">
        <v>80</v>
      </c>
      <c r="N44" s="203" t="s">
        <v>174</v>
      </c>
      <c r="O44" s="204"/>
      <c r="P44" s="203"/>
      <c r="Q44" s="204"/>
      <c r="R44" s="132">
        <v>1</v>
      </c>
      <c r="S44" s="132"/>
      <c r="T44" s="132"/>
      <c r="U44" s="132"/>
      <c r="V44" s="132"/>
      <c r="W44" s="176">
        <f aca="true" t="shared" si="1" ref="W44:W52">(R44*6)+(S44*3)+(T44*1)+(U44*2)+(V44*2)</f>
        <v>6</v>
      </c>
    </row>
    <row r="45" spans="1:23" ht="12.75">
      <c r="A45" s="40">
        <v>1</v>
      </c>
      <c r="B45" s="98" t="s">
        <v>165</v>
      </c>
      <c r="C45" s="97"/>
      <c r="D45" s="40">
        <v>1</v>
      </c>
      <c r="E45" s="135">
        <v>23</v>
      </c>
      <c r="F45" s="40">
        <v>23</v>
      </c>
      <c r="G45" s="75">
        <f aca="true" t="shared" si="2" ref="G45:G55">E45/D45</f>
        <v>23</v>
      </c>
      <c r="H45" s="63"/>
      <c r="I45" s="63"/>
      <c r="J45" s="4"/>
      <c r="K45" s="4"/>
      <c r="L45" s="4"/>
      <c r="M45" s="162">
        <v>7</v>
      </c>
      <c r="N45" s="130" t="s">
        <v>169</v>
      </c>
      <c r="O45" s="163"/>
      <c r="P45" s="203"/>
      <c r="Q45" s="204"/>
      <c r="R45" s="131">
        <v>1</v>
      </c>
      <c r="S45" s="131"/>
      <c r="T45" s="131"/>
      <c r="U45" s="131"/>
      <c r="V45" s="131"/>
      <c r="W45" s="177">
        <f t="shared" si="1"/>
        <v>6</v>
      </c>
    </row>
    <row r="46" spans="1:23" ht="12.75">
      <c r="A46" s="40">
        <v>81</v>
      </c>
      <c r="B46" s="130" t="s">
        <v>172</v>
      </c>
      <c r="C46" s="130"/>
      <c r="D46" s="40">
        <v>3</v>
      </c>
      <c r="E46" s="135">
        <v>17</v>
      </c>
      <c r="F46" s="40">
        <v>10</v>
      </c>
      <c r="G46" s="75">
        <f>E46/D46</f>
        <v>5.666666666666667</v>
      </c>
      <c r="H46" s="63"/>
      <c r="I46" s="63"/>
      <c r="J46" s="4"/>
      <c r="K46" s="4"/>
      <c r="L46" s="4"/>
      <c r="M46" s="162">
        <v>2</v>
      </c>
      <c r="N46" s="130" t="s">
        <v>167</v>
      </c>
      <c r="O46" s="163"/>
      <c r="P46" s="203"/>
      <c r="Q46" s="204"/>
      <c r="R46" s="131"/>
      <c r="S46" s="131"/>
      <c r="T46" s="131"/>
      <c r="U46" s="131">
        <v>1</v>
      </c>
      <c r="V46" s="131"/>
      <c r="W46" s="177">
        <f t="shared" si="1"/>
        <v>2</v>
      </c>
    </row>
    <row r="47" spans="1:23" ht="12.75">
      <c r="A47" s="40">
        <v>19</v>
      </c>
      <c r="B47" s="98" t="s">
        <v>166</v>
      </c>
      <c r="C47" s="130"/>
      <c r="D47" s="40">
        <v>1</v>
      </c>
      <c r="E47" s="135">
        <v>16</v>
      </c>
      <c r="F47" s="40">
        <v>16</v>
      </c>
      <c r="G47" s="75">
        <f>E47/D47</f>
        <v>16</v>
      </c>
      <c r="H47" s="63"/>
      <c r="I47" s="63"/>
      <c r="J47" s="4"/>
      <c r="K47" s="4"/>
      <c r="L47" s="4"/>
      <c r="M47" s="131"/>
      <c r="N47" s="218"/>
      <c r="O47" s="204"/>
      <c r="P47" s="203"/>
      <c r="Q47" s="204"/>
      <c r="R47" s="133"/>
      <c r="S47" s="133"/>
      <c r="T47" s="133"/>
      <c r="U47" s="133"/>
      <c r="V47" s="133"/>
      <c r="W47" s="177">
        <f t="shared" si="1"/>
        <v>0</v>
      </c>
    </row>
    <row r="48" spans="1:23" ht="12.75">
      <c r="A48" s="40">
        <v>80</v>
      </c>
      <c r="B48" s="158" t="s">
        <v>174</v>
      </c>
      <c r="C48" s="158"/>
      <c r="D48" s="40">
        <v>1</v>
      </c>
      <c r="E48" s="135">
        <v>10</v>
      </c>
      <c r="F48" s="40">
        <v>10</v>
      </c>
      <c r="G48" s="75">
        <f t="shared" si="2"/>
        <v>10</v>
      </c>
      <c r="H48" s="63">
        <v>1</v>
      </c>
      <c r="I48" s="63"/>
      <c r="J48" s="4"/>
      <c r="K48" s="4"/>
      <c r="L48" s="4"/>
      <c r="M48" s="131"/>
      <c r="N48" s="203"/>
      <c r="O48" s="204"/>
      <c r="P48" s="203"/>
      <c r="Q48" s="204"/>
      <c r="R48" s="133"/>
      <c r="S48" s="133"/>
      <c r="T48" s="133"/>
      <c r="U48" s="133"/>
      <c r="V48" s="133"/>
      <c r="W48" s="177">
        <f t="shared" si="1"/>
        <v>0</v>
      </c>
    </row>
    <row r="49" spans="1:23" ht="12.75">
      <c r="A49" s="40">
        <v>2</v>
      </c>
      <c r="B49" s="158" t="s">
        <v>167</v>
      </c>
      <c r="C49" s="97"/>
      <c r="D49" s="40">
        <v>1</v>
      </c>
      <c r="E49" s="135">
        <v>9</v>
      </c>
      <c r="F49" s="40">
        <v>9</v>
      </c>
      <c r="G49" s="75">
        <f t="shared" si="2"/>
        <v>9</v>
      </c>
      <c r="H49" s="63"/>
      <c r="I49" s="63"/>
      <c r="J49" s="4"/>
      <c r="K49" s="4"/>
      <c r="L49" s="4"/>
      <c r="M49" s="131"/>
      <c r="N49" s="203"/>
      <c r="O49" s="204"/>
      <c r="P49" s="203"/>
      <c r="Q49" s="204"/>
      <c r="R49" s="133"/>
      <c r="S49" s="133"/>
      <c r="T49" s="133"/>
      <c r="U49" s="133"/>
      <c r="V49" s="133"/>
      <c r="W49" s="177">
        <f t="shared" si="1"/>
        <v>0</v>
      </c>
    </row>
    <row r="50" spans="1:23" ht="12.75">
      <c r="A50" s="40"/>
      <c r="B50" s="130"/>
      <c r="C50" s="130"/>
      <c r="D50" s="40"/>
      <c r="E50" s="135"/>
      <c r="F50" s="40"/>
      <c r="G50" s="75" t="e">
        <f>E50/D50</f>
        <v>#DIV/0!</v>
      </c>
      <c r="H50" s="63"/>
      <c r="I50" s="63"/>
      <c r="J50" s="4"/>
      <c r="K50" s="4"/>
      <c r="L50" s="4"/>
      <c r="M50" s="131"/>
      <c r="N50" s="203"/>
      <c r="O50" s="204"/>
      <c r="P50" s="203"/>
      <c r="Q50" s="204"/>
      <c r="R50" s="133"/>
      <c r="S50" s="133"/>
      <c r="T50" s="133"/>
      <c r="U50" s="133"/>
      <c r="V50" s="133"/>
      <c r="W50" s="177">
        <f t="shared" si="1"/>
        <v>0</v>
      </c>
    </row>
    <row r="51" spans="1:23" ht="12.75">
      <c r="A51" s="40"/>
      <c r="B51" s="98"/>
      <c r="C51" s="97"/>
      <c r="D51" s="40"/>
      <c r="E51" s="135"/>
      <c r="F51" s="40"/>
      <c r="G51" s="75" t="e">
        <f t="shared" si="2"/>
        <v>#DIV/0!</v>
      </c>
      <c r="H51" s="63"/>
      <c r="I51" s="63"/>
      <c r="J51" s="4"/>
      <c r="K51" s="4"/>
      <c r="L51" s="4"/>
      <c r="M51" s="131"/>
      <c r="N51" s="203"/>
      <c r="O51" s="204"/>
      <c r="P51" s="203"/>
      <c r="Q51" s="204"/>
      <c r="R51" s="133"/>
      <c r="S51" s="133"/>
      <c r="T51" s="133"/>
      <c r="U51" s="131"/>
      <c r="V51" s="131"/>
      <c r="W51" s="177">
        <f t="shared" si="1"/>
        <v>0</v>
      </c>
    </row>
    <row r="52" spans="1:23" ht="12.75">
      <c r="A52" s="39"/>
      <c r="B52" s="96"/>
      <c r="C52" s="97"/>
      <c r="D52" s="40"/>
      <c r="E52" s="135"/>
      <c r="F52" s="40"/>
      <c r="G52" s="75" t="e">
        <f t="shared" si="2"/>
        <v>#DIV/0!</v>
      </c>
      <c r="H52" s="63"/>
      <c r="I52" s="63"/>
      <c r="J52" s="4"/>
      <c r="K52" s="4"/>
      <c r="L52" s="4"/>
      <c r="M52" s="131"/>
      <c r="N52" s="203"/>
      <c r="O52" s="204"/>
      <c r="P52" s="203"/>
      <c r="Q52" s="204"/>
      <c r="R52" s="133"/>
      <c r="S52" s="133"/>
      <c r="T52" s="133"/>
      <c r="U52" s="131"/>
      <c r="V52" s="131"/>
      <c r="W52" s="177">
        <f t="shared" si="1"/>
        <v>0</v>
      </c>
    </row>
    <row r="53" spans="1:21" ht="12.75">
      <c r="A53" s="39"/>
      <c r="B53" s="96"/>
      <c r="C53" s="97"/>
      <c r="D53" s="40"/>
      <c r="E53" s="135"/>
      <c r="F53" s="40"/>
      <c r="G53" s="75" t="e">
        <f t="shared" si="2"/>
        <v>#DIV/0!</v>
      </c>
      <c r="H53" s="63"/>
      <c r="I53" s="63"/>
      <c r="J53" s="4"/>
      <c r="K53" s="4"/>
      <c r="L53" s="52"/>
      <c r="M53" s="52"/>
      <c r="N53" s="35"/>
      <c r="O53" s="66"/>
      <c r="P53" s="66"/>
      <c r="Q53" s="66"/>
      <c r="R53" s="67"/>
      <c r="S53" s="67"/>
      <c r="T53" s="68"/>
      <c r="U53" s="4"/>
    </row>
    <row r="54" spans="1:21" ht="12.75">
      <c r="A54" s="39"/>
      <c r="B54" s="62"/>
      <c r="C54" s="46"/>
      <c r="D54" s="40"/>
      <c r="E54" s="135"/>
      <c r="F54" s="40"/>
      <c r="G54" s="75" t="e">
        <f t="shared" si="2"/>
        <v>#DIV/0!</v>
      </c>
      <c r="H54" s="63"/>
      <c r="I54" s="63"/>
      <c r="J54" s="4"/>
      <c r="K54" s="4"/>
      <c r="L54" s="52"/>
      <c r="M54" s="52"/>
      <c r="N54" s="35"/>
      <c r="O54" s="66"/>
      <c r="P54" s="66"/>
      <c r="Q54" s="66"/>
      <c r="R54" s="67"/>
      <c r="S54" s="67"/>
      <c r="T54" s="68"/>
      <c r="U54" s="4"/>
    </row>
    <row r="55" spans="1:21" ht="12.75">
      <c r="A55" s="39"/>
      <c r="B55" s="62"/>
      <c r="C55" s="46"/>
      <c r="D55" s="40"/>
      <c r="E55" s="135"/>
      <c r="F55" s="40"/>
      <c r="G55" s="75" t="e">
        <f t="shared" si="2"/>
        <v>#DIV/0!</v>
      </c>
      <c r="H55" s="63"/>
      <c r="I55" s="63"/>
      <c r="J55" s="4"/>
      <c r="K55" s="4"/>
      <c r="L55" s="52"/>
      <c r="M55" s="52"/>
      <c r="N55" s="35"/>
      <c r="O55" s="66"/>
      <c r="P55" s="66"/>
      <c r="Q55" s="66"/>
      <c r="R55" s="67"/>
      <c r="S55" s="67"/>
      <c r="T55" s="68"/>
      <c r="U55" s="4"/>
    </row>
    <row r="56" spans="1:23" ht="14.25" thickBot="1">
      <c r="A56" s="78"/>
      <c r="B56" s="79"/>
      <c r="C56" s="80"/>
      <c r="D56" s="80"/>
      <c r="E56" s="80"/>
      <c r="F56" s="81"/>
      <c r="G56" s="82"/>
      <c r="H56" s="82"/>
      <c r="I56" s="83"/>
      <c r="J56" s="83"/>
      <c r="K56" s="84"/>
      <c r="L56" s="84"/>
      <c r="M56" s="83"/>
      <c r="N56" s="85"/>
      <c r="O56" s="85"/>
      <c r="P56" s="85"/>
      <c r="Q56" s="86"/>
      <c r="R56" s="86"/>
      <c r="S56" s="87"/>
      <c r="T56" s="83"/>
      <c r="U56" s="88"/>
      <c r="V56" s="88"/>
      <c r="W56" s="83"/>
    </row>
    <row r="57" spans="1:23" ht="13.5">
      <c r="A57" s="55"/>
      <c r="B57" s="69"/>
      <c r="C57" s="57"/>
      <c r="D57" s="57"/>
      <c r="E57" s="57"/>
      <c r="F57" s="58"/>
      <c r="G57" s="70"/>
      <c r="H57" s="70"/>
      <c r="I57" s="4"/>
      <c r="J57" s="4"/>
      <c r="K57" s="52"/>
      <c r="L57" s="52"/>
      <c r="M57" s="35"/>
      <c r="N57" s="66"/>
      <c r="O57" s="66"/>
      <c r="P57" s="66"/>
      <c r="Q57" s="67"/>
      <c r="R57" s="67"/>
      <c r="S57" s="68"/>
      <c r="T57" s="4"/>
      <c r="W57" s="4"/>
    </row>
    <row r="58" spans="1:23" ht="26.25">
      <c r="A58" s="205" t="s">
        <v>62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</row>
    <row r="59" spans="1:21" ht="26.25">
      <c r="A59" s="77"/>
      <c r="B59" s="77"/>
      <c r="C59" s="77"/>
      <c r="D59" s="77"/>
      <c r="E59" s="77"/>
      <c r="F59" s="77"/>
      <c r="G59" s="4"/>
      <c r="H59" s="4"/>
      <c r="I59" s="219" t="str">
        <f>N3</f>
        <v>CRUSADERS d'Amsterdam</v>
      </c>
      <c r="J59" s="219"/>
      <c r="K59" s="219"/>
      <c r="L59" s="219"/>
      <c r="M59" s="219"/>
      <c r="N59" s="219"/>
      <c r="O59" s="76"/>
      <c r="U59" s="4"/>
    </row>
    <row r="60" spans="1:22" ht="12" customHeight="1">
      <c r="A60" s="4"/>
      <c r="B60" s="4"/>
      <c r="C60" s="4"/>
      <c r="D60" s="12"/>
      <c r="E60" s="4"/>
      <c r="F60" s="4"/>
      <c r="G60" s="4"/>
      <c r="H60" s="4"/>
      <c r="I60" s="4"/>
      <c r="J60" s="4"/>
      <c r="K60" s="35"/>
      <c r="M60" s="12"/>
      <c r="V60" s="4"/>
    </row>
    <row r="61" spans="1:23" ht="22.5">
      <c r="A61" s="71" t="s">
        <v>46</v>
      </c>
      <c r="B61" s="71" t="s">
        <v>23</v>
      </c>
      <c r="C61" s="45" t="s">
        <v>24</v>
      </c>
      <c r="D61" s="72" t="s">
        <v>47</v>
      </c>
      <c r="E61" s="71" t="s">
        <v>48</v>
      </c>
      <c r="F61" s="71" t="s">
        <v>49</v>
      </c>
      <c r="G61" s="166" t="s">
        <v>50</v>
      </c>
      <c r="H61" s="167" t="s">
        <v>51</v>
      </c>
      <c r="I61" s="166" t="s">
        <v>52</v>
      </c>
      <c r="J61" s="166" t="s">
        <v>53</v>
      </c>
      <c r="K61" s="45" t="s">
        <v>35</v>
      </c>
      <c r="L61" s="45" t="s">
        <v>44</v>
      </c>
      <c r="N61" s="208" t="s">
        <v>54</v>
      </c>
      <c r="O61" s="209"/>
      <c r="P61" s="209"/>
      <c r="Q61" s="209"/>
      <c r="R61" s="209"/>
      <c r="S61" s="209"/>
      <c r="T61" s="209"/>
      <c r="U61" s="209"/>
      <c r="V61" s="209"/>
      <c r="W61" s="210"/>
    </row>
    <row r="62" spans="1:23" ht="12.75">
      <c r="A62" s="40">
        <v>22</v>
      </c>
      <c r="B62" s="158" t="s">
        <v>195</v>
      </c>
      <c r="C62" s="158"/>
      <c r="D62" s="178">
        <f aca="true" t="shared" si="3" ref="D62:D86">E62+F62</f>
        <v>7</v>
      </c>
      <c r="E62" s="40">
        <v>7</v>
      </c>
      <c r="F62" s="40"/>
      <c r="G62" s="40"/>
      <c r="H62" s="40"/>
      <c r="I62" s="40"/>
      <c r="J62" s="40"/>
      <c r="K62" s="40"/>
      <c r="L62" s="40"/>
      <c r="N62" s="71" t="s">
        <v>46</v>
      </c>
      <c r="O62" s="211" t="s">
        <v>23</v>
      </c>
      <c r="P62" s="212"/>
      <c r="Q62" s="198" t="s">
        <v>24</v>
      </c>
      <c r="R62" s="199"/>
      <c r="S62" s="167" t="s">
        <v>55</v>
      </c>
      <c r="T62" s="167" t="s">
        <v>20</v>
      </c>
      <c r="U62" s="167" t="s">
        <v>34</v>
      </c>
      <c r="V62" s="167" t="s">
        <v>40</v>
      </c>
      <c r="W62" s="167" t="s">
        <v>35</v>
      </c>
    </row>
    <row r="63" spans="1:23" ht="12.75">
      <c r="A63" s="40">
        <v>92</v>
      </c>
      <c r="B63" s="158" t="s">
        <v>190</v>
      </c>
      <c r="C63" s="158"/>
      <c r="D63" s="178">
        <f t="shared" si="3"/>
        <v>6</v>
      </c>
      <c r="E63" s="40">
        <v>4</v>
      </c>
      <c r="F63" s="40">
        <v>2</v>
      </c>
      <c r="G63" s="40"/>
      <c r="H63" s="40"/>
      <c r="I63" s="40"/>
      <c r="J63" s="40"/>
      <c r="K63" s="40"/>
      <c r="L63" s="40"/>
      <c r="N63" s="40">
        <v>22</v>
      </c>
      <c r="O63" s="213" t="s">
        <v>195</v>
      </c>
      <c r="P63" s="214"/>
      <c r="Q63" s="213"/>
      <c r="R63" s="214"/>
      <c r="S63" s="135">
        <v>1</v>
      </c>
      <c r="T63" s="40"/>
      <c r="U63" s="157">
        <f aca="true" t="shared" si="4" ref="U63:U73">T63/S63</f>
        <v>0</v>
      </c>
      <c r="V63" s="40"/>
      <c r="W63" s="40"/>
    </row>
    <row r="64" spans="1:23" ht="12.75">
      <c r="A64" s="40">
        <v>54</v>
      </c>
      <c r="B64" s="158" t="s">
        <v>196</v>
      </c>
      <c r="C64" s="158"/>
      <c r="D64" s="178">
        <f t="shared" si="3"/>
        <v>6</v>
      </c>
      <c r="E64" s="40">
        <v>4</v>
      </c>
      <c r="F64" s="40">
        <v>2</v>
      </c>
      <c r="G64" s="40"/>
      <c r="H64" s="40"/>
      <c r="I64" s="40"/>
      <c r="J64" s="40"/>
      <c r="K64" s="40"/>
      <c r="L64" s="40"/>
      <c r="N64" s="40"/>
      <c r="O64" s="213"/>
      <c r="P64" s="214"/>
      <c r="Q64" s="213"/>
      <c r="R64" s="214"/>
      <c r="S64" s="135"/>
      <c r="T64" s="40"/>
      <c r="U64" s="157" t="e">
        <f t="shared" si="4"/>
        <v>#DIV/0!</v>
      </c>
      <c r="V64" s="40"/>
      <c r="W64" s="40"/>
    </row>
    <row r="65" spans="1:23" ht="12.75">
      <c r="A65" s="40">
        <v>44</v>
      </c>
      <c r="B65" s="158" t="s">
        <v>173</v>
      </c>
      <c r="C65" s="158"/>
      <c r="D65" s="178">
        <f t="shared" si="3"/>
        <v>6</v>
      </c>
      <c r="E65" s="40">
        <v>6</v>
      </c>
      <c r="F65" s="40"/>
      <c r="G65" s="40">
        <v>1</v>
      </c>
      <c r="H65" s="40"/>
      <c r="I65" s="40"/>
      <c r="J65" s="40"/>
      <c r="K65" s="40"/>
      <c r="L65" s="40"/>
      <c r="N65" s="40"/>
      <c r="O65" s="213"/>
      <c r="P65" s="214"/>
      <c r="Q65" s="213"/>
      <c r="R65" s="214"/>
      <c r="S65" s="135"/>
      <c r="T65" s="40"/>
      <c r="U65" s="157" t="e">
        <f t="shared" si="4"/>
        <v>#DIV/0!</v>
      </c>
      <c r="V65" s="40"/>
      <c r="W65" s="40"/>
    </row>
    <row r="66" spans="1:23" ht="12.75">
      <c r="A66" s="40">
        <v>27</v>
      </c>
      <c r="B66" s="158" t="s">
        <v>168</v>
      </c>
      <c r="C66" s="158"/>
      <c r="D66" s="178">
        <f t="shared" si="3"/>
        <v>3</v>
      </c>
      <c r="E66" s="40">
        <v>2</v>
      </c>
      <c r="F66" s="40">
        <v>1</v>
      </c>
      <c r="G66" s="40"/>
      <c r="H66" s="40"/>
      <c r="I66" s="40"/>
      <c r="J66" s="40"/>
      <c r="K66" s="40"/>
      <c r="L66" s="40"/>
      <c r="N66" s="40"/>
      <c r="O66" s="213"/>
      <c r="P66" s="214"/>
      <c r="Q66" s="213"/>
      <c r="R66" s="214"/>
      <c r="S66" s="135"/>
      <c r="T66" s="40"/>
      <c r="U66" s="157" t="e">
        <f t="shared" si="4"/>
        <v>#DIV/0!</v>
      </c>
      <c r="V66" s="40"/>
      <c r="W66" s="40"/>
    </row>
    <row r="67" spans="1:23" ht="12.75">
      <c r="A67" s="40">
        <v>55</v>
      </c>
      <c r="B67" s="158" t="s">
        <v>193</v>
      </c>
      <c r="C67" s="158"/>
      <c r="D67" s="178">
        <f t="shared" si="3"/>
        <v>2</v>
      </c>
      <c r="E67" s="40">
        <v>1</v>
      </c>
      <c r="F67" s="40">
        <v>1</v>
      </c>
      <c r="G67" s="40"/>
      <c r="H67" s="40"/>
      <c r="I67" s="40"/>
      <c r="J67" s="40"/>
      <c r="K67" s="40"/>
      <c r="L67" s="40"/>
      <c r="N67" s="40"/>
      <c r="O67" s="213"/>
      <c r="P67" s="214"/>
      <c r="Q67" s="213"/>
      <c r="R67" s="214"/>
      <c r="S67" s="135"/>
      <c r="T67" s="40"/>
      <c r="U67" s="157" t="e">
        <f t="shared" si="4"/>
        <v>#DIV/0!</v>
      </c>
      <c r="V67" s="40"/>
      <c r="W67" s="40"/>
    </row>
    <row r="68" spans="1:23" ht="12.75">
      <c r="A68" s="40">
        <v>47</v>
      </c>
      <c r="B68" s="158" t="s">
        <v>198</v>
      </c>
      <c r="C68" s="158"/>
      <c r="D68" s="178">
        <f t="shared" si="3"/>
        <v>2</v>
      </c>
      <c r="E68" s="40">
        <v>2</v>
      </c>
      <c r="F68" s="40"/>
      <c r="G68" s="40"/>
      <c r="H68" s="40"/>
      <c r="I68" s="40"/>
      <c r="J68" s="40"/>
      <c r="K68" s="40"/>
      <c r="L68" s="40"/>
      <c r="M68" s="73"/>
      <c r="N68" s="40"/>
      <c r="O68" s="213"/>
      <c r="P68" s="214"/>
      <c r="Q68" s="213"/>
      <c r="R68" s="214"/>
      <c r="S68" s="135"/>
      <c r="T68" s="40"/>
      <c r="U68" s="157" t="e">
        <f t="shared" si="4"/>
        <v>#DIV/0!</v>
      </c>
      <c r="V68" s="40"/>
      <c r="W68" s="40"/>
    </row>
    <row r="69" spans="1:23" ht="12.75">
      <c r="A69" s="40">
        <v>40</v>
      </c>
      <c r="B69" s="158" t="s">
        <v>197</v>
      </c>
      <c r="C69" s="158"/>
      <c r="D69" s="178">
        <f t="shared" si="3"/>
        <v>2</v>
      </c>
      <c r="E69" s="40">
        <v>1</v>
      </c>
      <c r="F69" s="40">
        <v>1</v>
      </c>
      <c r="G69" s="40"/>
      <c r="H69" s="40"/>
      <c r="I69" s="40"/>
      <c r="J69" s="40"/>
      <c r="K69" s="40"/>
      <c r="L69" s="40"/>
      <c r="M69" s="73"/>
      <c r="N69" s="40"/>
      <c r="O69" s="213"/>
      <c r="P69" s="214"/>
      <c r="Q69" s="213"/>
      <c r="R69" s="214"/>
      <c r="S69" s="135"/>
      <c r="T69" s="40"/>
      <c r="U69" s="157" t="e">
        <f t="shared" si="4"/>
        <v>#DIV/0!</v>
      </c>
      <c r="V69" s="40"/>
      <c r="W69" s="40"/>
    </row>
    <row r="70" spans="1:23" ht="12.75">
      <c r="A70" s="40">
        <v>75</v>
      </c>
      <c r="B70" s="158" t="s">
        <v>192</v>
      </c>
      <c r="C70" s="158"/>
      <c r="D70" s="178">
        <f t="shared" si="3"/>
        <v>1</v>
      </c>
      <c r="E70" s="40"/>
      <c r="F70" s="40">
        <v>1</v>
      </c>
      <c r="G70" s="40"/>
      <c r="H70" s="40"/>
      <c r="I70" s="40"/>
      <c r="J70" s="40"/>
      <c r="K70" s="40"/>
      <c r="L70" s="40"/>
      <c r="M70" s="73"/>
      <c r="N70" s="40"/>
      <c r="O70" s="213"/>
      <c r="P70" s="214"/>
      <c r="Q70" s="213"/>
      <c r="R70" s="214"/>
      <c r="S70" s="135"/>
      <c r="T70" s="40"/>
      <c r="U70" s="157" t="e">
        <f t="shared" si="4"/>
        <v>#DIV/0!</v>
      </c>
      <c r="V70" s="40"/>
      <c r="W70" s="40"/>
    </row>
    <row r="71" spans="1:23" ht="12.75">
      <c r="A71" s="40">
        <v>33</v>
      </c>
      <c r="B71" s="158" t="s">
        <v>194</v>
      </c>
      <c r="C71" s="158"/>
      <c r="D71" s="178">
        <f t="shared" si="3"/>
        <v>1</v>
      </c>
      <c r="E71" s="40">
        <v>1</v>
      </c>
      <c r="F71" s="40"/>
      <c r="G71" s="40"/>
      <c r="H71" s="40"/>
      <c r="I71" s="40"/>
      <c r="J71" s="40"/>
      <c r="K71" s="40"/>
      <c r="L71" s="40"/>
      <c r="M71" s="73"/>
      <c r="N71" s="40"/>
      <c r="O71" s="213"/>
      <c r="P71" s="214"/>
      <c r="Q71" s="213"/>
      <c r="R71" s="214"/>
      <c r="S71" s="135"/>
      <c r="T71" s="40"/>
      <c r="U71" s="157" t="e">
        <f t="shared" si="4"/>
        <v>#DIV/0!</v>
      </c>
      <c r="V71" s="40"/>
      <c r="W71" s="40"/>
    </row>
    <row r="72" spans="1:23" ht="12.75">
      <c r="A72" s="40">
        <v>24</v>
      </c>
      <c r="B72" s="158" t="s">
        <v>173</v>
      </c>
      <c r="C72" s="158"/>
      <c r="D72" s="178">
        <f t="shared" si="3"/>
        <v>1</v>
      </c>
      <c r="E72" s="40">
        <v>1</v>
      </c>
      <c r="F72" s="40"/>
      <c r="G72" s="40"/>
      <c r="H72" s="40"/>
      <c r="I72" s="40"/>
      <c r="J72" s="40"/>
      <c r="K72" s="40"/>
      <c r="L72" s="40"/>
      <c r="M72" s="73"/>
      <c r="N72" s="40"/>
      <c r="O72" s="213"/>
      <c r="P72" s="214"/>
      <c r="Q72" s="213"/>
      <c r="R72" s="214"/>
      <c r="S72" s="135"/>
      <c r="T72" s="40"/>
      <c r="U72" s="157" t="e">
        <f t="shared" si="4"/>
        <v>#DIV/0!</v>
      </c>
      <c r="V72" s="40"/>
      <c r="W72" s="40"/>
    </row>
    <row r="73" spans="1:23" ht="12.75">
      <c r="A73" s="40">
        <v>20</v>
      </c>
      <c r="B73" s="158" t="s">
        <v>191</v>
      </c>
      <c r="C73" s="158"/>
      <c r="D73" s="178">
        <f t="shared" si="3"/>
        <v>1</v>
      </c>
      <c r="E73" s="40">
        <v>1</v>
      </c>
      <c r="F73" s="40"/>
      <c r="G73" s="40"/>
      <c r="H73" s="40"/>
      <c r="I73" s="40"/>
      <c r="J73" s="40"/>
      <c r="K73" s="40"/>
      <c r="L73" s="40"/>
      <c r="M73" s="73"/>
      <c r="N73" s="215" t="s">
        <v>56</v>
      </c>
      <c r="O73" s="216"/>
      <c r="P73" s="216"/>
      <c r="Q73" s="216"/>
      <c r="R73" s="217"/>
      <c r="S73" s="178">
        <f>SUM(S63:S72)</f>
        <v>1</v>
      </c>
      <c r="T73" s="178">
        <f>SUM(T63:T72)</f>
        <v>0</v>
      </c>
      <c r="U73" s="178">
        <f t="shared" si="4"/>
        <v>0</v>
      </c>
      <c r="V73" s="178">
        <f>SUM(V63:V72)</f>
        <v>0</v>
      </c>
      <c r="W73" s="178">
        <f>SUM(W63:W72)</f>
        <v>0</v>
      </c>
    </row>
    <row r="74" spans="1:21" ht="12.75">
      <c r="A74" s="40"/>
      <c r="B74" s="158"/>
      <c r="C74" s="158"/>
      <c r="D74" s="178">
        <f t="shared" si="3"/>
        <v>0</v>
      </c>
      <c r="E74" s="40"/>
      <c r="F74" s="40"/>
      <c r="G74" s="40"/>
      <c r="H74" s="40"/>
      <c r="I74" s="40"/>
      <c r="J74" s="40"/>
      <c r="K74" s="40"/>
      <c r="L74" s="40"/>
      <c r="M74" s="73"/>
      <c r="N74" s="73"/>
      <c r="S74" s="4"/>
      <c r="T74" s="4"/>
      <c r="U74" s="4"/>
    </row>
    <row r="75" spans="1:14" ht="12.75">
      <c r="A75" s="40"/>
      <c r="B75" s="158"/>
      <c r="C75" s="158"/>
      <c r="D75" s="178">
        <f t="shared" si="3"/>
        <v>0</v>
      </c>
      <c r="E75" s="40"/>
      <c r="F75" s="40"/>
      <c r="G75" s="40"/>
      <c r="H75" s="40"/>
      <c r="I75" s="40"/>
      <c r="J75" s="40"/>
      <c r="K75" s="40"/>
      <c r="L75" s="40"/>
      <c r="N75" s="73"/>
    </row>
    <row r="76" spans="1:14" ht="12.75">
      <c r="A76" s="40"/>
      <c r="B76" s="158"/>
      <c r="C76" s="158"/>
      <c r="D76" s="178">
        <f t="shared" si="3"/>
        <v>0</v>
      </c>
      <c r="E76" s="40"/>
      <c r="F76" s="40"/>
      <c r="G76" s="40"/>
      <c r="H76" s="40"/>
      <c r="I76" s="40"/>
      <c r="J76" s="40"/>
      <c r="K76" s="40"/>
      <c r="L76" s="40"/>
      <c r="N76" s="73"/>
    </row>
    <row r="77" spans="1:14" ht="12.75">
      <c r="A77" s="40"/>
      <c r="B77" s="158"/>
      <c r="C77" s="158"/>
      <c r="D77" s="178">
        <f t="shared" si="3"/>
        <v>0</v>
      </c>
      <c r="E77" s="40"/>
      <c r="F77" s="40"/>
      <c r="G77" s="40"/>
      <c r="H77" s="40"/>
      <c r="I77" s="40"/>
      <c r="J77" s="40"/>
      <c r="K77" s="40"/>
      <c r="L77" s="40"/>
      <c r="N77" s="73"/>
    </row>
    <row r="78" spans="1:14" ht="12.75">
      <c r="A78" s="40"/>
      <c r="B78" s="158"/>
      <c r="C78" s="158"/>
      <c r="D78" s="178">
        <f t="shared" si="3"/>
        <v>0</v>
      </c>
      <c r="E78" s="40"/>
      <c r="F78" s="40"/>
      <c r="G78" s="40"/>
      <c r="H78" s="40"/>
      <c r="I78" s="40"/>
      <c r="J78" s="40"/>
      <c r="K78" s="40"/>
      <c r="L78" s="40"/>
      <c r="N78" s="73"/>
    </row>
    <row r="79" spans="1:12" ht="12.75">
      <c r="A79" s="40"/>
      <c r="B79" s="158"/>
      <c r="C79" s="158"/>
      <c r="D79" s="178">
        <f t="shared" si="3"/>
        <v>0</v>
      </c>
      <c r="E79" s="40"/>
      <c r="F79" s="40"/>
      <c r="G79" s="40"/>
      <c r="H79" s="40"/>
      <c r="I79" s="40"/>
      <c r="J79" s="40"/>
      <c r="K79" s="40"/>
      <c r="L79" s="40"/>
    </row>
    <row r="80" spans="1:12" ht="12.75">
      <c r="A80" s="40"/>
      <c r="B80" s="98"/>
      <c r="C80" s="98"/>
      <c r="D80" s="178">
        <f t="shared" si="3"/>
        <v>0</v>
      </c>
      <c r="E80" s="40"/>
      <c r="F80" s="40"/>
      <c r="G80" s="40"/>
      <c r="H80" s="40"/>
      <c r="I80" s="40"/>
      <c r="J80" s="40"/>
      <c r="K80" s="40"/>
      <c r="L80" s="40"/>
    </row>
    <row r="81" spans="1:12" ht="12.75">
      <c r="A81" s="40"/>
      <c r="B81" s="158"/>
      <c r="C81" s="158"/>
      <c r="D81" s="178">
        <f t="shared" si="3"/>
        <v>0</v>
      </c>
      <c r="E81" s="40"/>
      <c r="F81" s="40"/>
      <c r="G81" s="40"/>
      <c r="H81" s="40"/>
      <c r="I81" s="40"/>
      <c r="J81" s="40"/>
      <c r="K81" s="40"/>
      <c r="L81" s="40"/>
    </row>
    <row r="82" spans="1:12" ht="12.75">
      <c r="A82" s="40"/>
      <c r="B82" s="158"/>
      <c r="C82" s="158"/>
      <c r="D82" s="178">
        <f t="shared" si="3"/>
        <v>0</v>
      </c>
      <c r="E82" s="40"/>
      <c r="F82" s="40"/>
      <c r="G82" s="40"/>
      <c r="H82" s="40"/>
      <c r="I82" s="40"/>
      <c r="J82" s="40"/>
      <c r="K82" s="40"/>
      <c r="L82" s="40"/>
    </row>
    <row r="83" spans="1:12" ht="12.75">
      <c r="A83" s="40"/>
      <c r="B83" s="158"/>
      <c r="C83" s="158"/>
      <c r="D83" s="178">
        <f t="shared" si="3"/>
        <v>0</v>
      </c>
      <c r="E83" s="40"/>
      <c r="F83" s="40"/>
      <c r="G83" s="40"/>
      <c r="H83" s="40"/>
      <c r="I83" s="40"/>
      <c r="J83" s="40"/>
      <c r="K83" s="40"/>
      <c r="L83" s="40"/>
    </row>
    <row r="84" spans="1:12" ht="12.75">
      <c r="A84" s="40"/>
      <c r="B84" s="158"/>
      <c r="C84" s="158"/>
      <c r="D84" s="178">
        <f t="shared" si="3"/>
        <v>0</v>
      </c>
      <c r="E84" s="40"/>
      <c r="F84" s="40"/>
      <c r="G84" s="40"/>
      <c r="H84" s="40"/>
      <c r="I84" s="40"/>
      <c r="J84" s="40"/>
      <c r="K84" s="40"/>
      <c r="L84" s="40"/>
    </row>
    <row r="85" spans="1:12" ht="12.75">
      <c r="A85" s="40"/>
      <c r="B85" s="158"/>
      <c r="C85" s="158"/>
      <c r="D85" s="178">
        <f t="shared" si="3"/>
        <v>0</v>
      </c>
      <c r="E85" s="40"/>
      <c r="F85" s="40"/>
      <c r="G85" s="40"/>
      <c r="H85" s="40"/>
      <c r="I85" s="40"/>
      <c r="J85" s="40"/>
      <c r="K85" s="40"/>
      <c r="L85" s="40"/>
    </row>
    <row r="86" spans="1:12" ht="12.75">
      <c r="A86" s="40"/>
      <c r="B86" s="158"/>
      <c r="C86" s="158"/>
      <c r="D86" s="178">
        <f t="shared" si="3"/>
        <v>0</v>
      </c>
      <c r="E86" s="40"/>
      <c r="F86" s="40"/>
      <c r="G86" s="40"/>
      <c r="H86" s="40"/>
      <c r="I86" s="40"/>
      <c r="J86" s="40"/>
      <c r="K86" s="40"/>
      <c r="L86" s="40"/>
    </row>
    <row r="87" spans="1:12" ht="12.75">
      <c r="A87" s="215" t="s">
        <v>56</v>
      </c>
      <c r="B87" s="216"/>
      <c r="C87" s="217"/>
      <c r="D87" s="178">
        <f aca="true" t="shared" si="5" ref="D87:I87">SUM(D62:D86)</f>
        <v>38</v>
      </c>
      <c r="E87" s="178">
        <f t="shared" si="5"/>
        <v>30</v>
      </c>
      <c r="F87" s="178">
        <f t="shared" si="5"/>
        <v>8</v>
      </c>
      <c r="G87" s="178">
        <f t="shared" si="5"/>
        <v>1</v>
      </c>
      <c r="H87" s="178">
        <f t="shared" si="5"/>
        <v>0</v>
      </c>
      <c r="I87" s="178">
        <f t="shared" si="5"/>
        <v>0</v>
      </c>
      <c r="J87" s="178">
        <v>0</v>
      </c>
      <c r="K87" s="178">
        <f>SUM(K62:K86)</f>
        <v>0</v>
      </c>
      <c r="L87" s="178">
        <f>SUM(L62:L86)</f>
        <v>0</v>
      </c>
    </row>
  </sheetData>
  <mergeCells count="75">
    <mergeCell ref="A1:C1"/>
    <mergeCell ref="V1:W1"/>
    <mergeCell ref="A2:B2"/>
    <mergeCell ref="V2:W2"/>
    <mergeCell ref="A3:B3"/>
    <mergeCell ref="V3:W3"/>
    <mergeCell ref="A6:W6"/>
    <mergeCell ref="I7:N7"/>
    <mergeCell ref="A18:W18"/>
    <mergeCell ref="A20:K20"/>
    <mergeCell ref="A27:I27"/>
    <mergeCell ref="M28:T28"/>
    <mergeCell ref="N29:O29"/>
    <mergeCell ref="P29:Q29"/>
    <mergeCell ref="N30:O30"/>
    <mergeCell ref="P30:Q30"/>
    <mergeCell ref="N31:O31"/>
    <mergeCell ref="P31:Q31"/>
    <mergeCell ref="N32:O32"/>
    <mergeCell ref="P32:Q32"/>
    <mergeCell ref="M34:U34"/>
    <mergeCell ref="N35:O35"/>
    <mergeCell ref="P35:Q35"/>
    <mergeCell ref="N36:O36"/>
    <mergeCell ref="P36:Q36"/>
    <mergeCell ref="N37:O37"/>
    <mergeCell ref="P37:Q37"/>
    <mergeCell ref="N38:O38"/>
    <mergeCell ref="P38:Q38"/>
    <mergeCell ref="A42:I42"/>
    <mergeCell ref="N43:O43"/>
    <mergeCell ref="P43:Q43"/>
    <mergeCell ref="N44:O44"/>
    <mergeCell ref="P44:Q44"/>
    <mergeCell ref="P45:Q45"/>
    <mergeCell ref="P46:Q46"/>
    <mergeCell ref="N47:O47"/>
    <mergeCell ref="P47:Q47"/>
    <mergeCell ref="N48:O48"/>
    <mergeCell ref="P48:Q48"/>
    <mergeCell ref="N49:O49"/>
    <mergeCell ref="P49:Q49"/>
    <mergeCell ref="N50:O50"/>
    <mergeCell ref="P50:Q50"/>
    <mergeCell ref="N51:O51"/>
    <mergeCell ref="P51:Q51"/>
    <mergeCell ref="N52:O52"/>
    <mergeCell ref="P52:Q52"/>
    <mergeCell ref="A58:W58"/>
    <mergeCell ref="I59:N59"/>
    <mergeCell ref="N61:W61"/>
    <mergeCell ref="O62:P62"/>
    <mergeCell ref="Q62:R62"/>
    <mergeCell ref="O63:P63"/>
    <mergeCell ref="Q63:R63"/>
    <mergeCell ref="O64:P64"/>
    <mergeCell ref="Q64:R64"/>
    <mergeCell ref="O65:P65"/>
    <mergeCell ref="Q65:R65"/>
    <mergeCell ref="O66:P66"/>
    <mergeCell ref="Q66:R66"/>
    <mergeCell ref="O67:P67"/>
    <mergeCell ref="Q67:R67"/>
    <mergeCell ref="O68:P68"/>
    <mergeCell ref="Q68:R68"/>
    <mergeCell ref="O69:P69"/>
    <mergeCell ref="Q69:R69"/>
    <mergeCell ref="O70:P70"/>
    <mergeCell ref="Q70:R70"/>
    <mergeCell ref="O71:P71"/>
    <mergeCell ref="Q71:R71"/>
    <mergeCell ref="O72:P72"/>
    <mergeCell ref="Q72:R72"/>
    <mergeCell ref="N73:R73"/>
    <mergeCell ref="A87:C8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selection activeCell="H27" sqref="H27"/>
    </sheetView>
  </sheetViews>
  <sheetFormatPr defaultColWidth="11.421875" defaultRowHeight="12.75"/>
  <cols>
    <col min="1" max="1" width="4.00390625" style="76" customWidth="1"/>
    <col min="2" max="2" width="22.7109375" style="0" customWidth="1"/>
    <col min="3" max="3" width="13.7109375" style="0" customWidth="1"/>
    <col min="4" max="4" width="13.00390625" style="0" customWidth="1"/>
    <col min="5" max="5" width="13.7109375" style="0" customWidth="1"/>
    <col min="6" max="6" width="22.7109375" style="0" customWidth="1"/>
    <col min="7" max="7" width="10.421875" style="0" customWidth="1"/>
  </cols>
  <sheetData>
    <row r="1" spans="1:7" ht="18">
      <c r="A1" s="115"/>
      <c r="B1" s="222" t="s">
        <v>70</v>
      </c>
      <c r="C1" s="222"/>
      <c r="D1" s="222"/>
      <c r="E1" s="222"/>
      <c r="F1" s="222"/>
      <c r="G1" s="155"/>
    </row>
    <row r="2" spans="1:7" ht="6.75" customHeight="1">
      <c r="A2" s="115"/>
      <c r="G2" s="115"/>
    </row>
    <row r="3" spans="1:7" ht="12.75">
      <c r="A3" s="126"/>
      <c r="B3" s="125"/>
      <c r="F3" s="125"/>
      <c r="G3" s="126"/>
    </row>
    <row r="4" spans="1:7" ht="12.75">
      <c r="A4" s="126"/>
      <c r="B4" s="138" t="s">
        <v>63</v>
      </c>
      <c r="F4" s="99" t="s">
        <v>175</v>
      </c>
      <c r="G4" s="126"/>
    </row>
    <row r="5" spans="1:7" ht="9.75" customHeight="1">
      <c r="A5" s="115"/>
      <c r="F5" s="1"/>
      <c r="G5" s="115"/>
    </row>
    <row r="6" spans="1:7" ht="12.75">
      <c r="A6" s="121"/>
      <c r="B6" s="138">
        <v>3</v>
      </c>
      <c r="C6" s="101" t="s">
        <v>71</v>
      </c>
      <c r="D6" s="102" t="s">
        <v>72</v>
      </c>
      <c r="E6" s="103" t="s">
        <v>71</v>
      </c>
      <c r="F6" s="99">
        <v>11</v>
      </c>
      <c r="G6" s="121"/>
    </row>
    <row r="7" spans="1:7" ht="12.75">
      <c r="A7" s="121"/>
      <c r="B7" s="138">
        <v>9</v>
      </c>
      <c r="C7" s="104" t="s">
        <v>73</v>
      </c>
      <c r="D7" s="105" t="s">
        <v>74</v>
      </c>
      <c r="E7" s="106" t="s">
        <v>73</v>
      </c>
      <c r="F7" s="99">
        <v>3</v>
      </c>
      <c r="G7" s="121"/>
    </row>
    <row r="8" spans="1:7" ht="12.75">
      <c r="A8" s="121"/>
      <c r="B8" s="138">
        <v>1</v>
      </c>
      <c r="C8" s="104" t="s">
        <v>75</v>
      </c>
      <c r="D8" s="105" t="s">
        <v>76</v>
      </c>
      <c r="E8" s="106" t="s">
        <v>75</v>
      </c>
      <c r="F8" s="99">
        <v>2</v>
      </c>
      <c r="G8" s="121"/>
    </row>
    <row r="9" spans="1:7" ht="12.75">
      <c r="A9" s="121"/>
      <c r="B9" s="138">
        <f>SUM(B6:B8)</f>
        <v>13</v>
      </c>
      <c r="C9" s="107" t="s">
        <v>45</v>
      </c>
      <c r="D9" s="108"/>
      <c r="E9" s="109" t="s">
        <v>45</v>
      </c>
      <c r="F9" s="99">
        <f>SUM(F6:F8)</f>
        <v>16</v>
      </c>
      <c r="G9" s="121"/>
    </row>
    <row r="10" spans="1:11" s="76" customFormat="1" ht="12.75">
      <c r="A10" s="115"/>
      <c r="B10" s="143"/>
      <c r="F10" s="136"/>
      <c r="G10" s="115"/>
      <c r="K10"/>
    </row>
    <row r="11" spans="1:9" ht="12.75">
      <c r="A11" s="121"/>
      <c r="B11" s="138">
        <v>30</v>
      </c>
      <c r="C11" s="101" t="s">
        <v>77</v>
      </c>
      <c r="D11" s="101"/>
      <c r="E11" s="103" t="s">
        <v>77</v>
      </c>
      <c r="F11" s="99">
        <v>33</v>
      </c>
      <c r="G11" s="121"/>
      <c r="I11" s="76"/>
    </row>
    <row r="12" spans="1:9" ht="12.75">
      <c r="A12" s="121"/>
      <c r="B12" s="138">
        <v>111</v>
      </c>
      <c r="C12" s="104" t="s">
        <v>78</v>
      </c>
      <c r="D12" s="104"/>
      <c r="E12" s="106" t="s">
        <v>78</v>
      </c>
      <c r="F12" s="99">
        <v>223</v>
      </c>
      <c r="G12" s="121"/>
      <c r="I12" s="136"/>
    </row>
    <row r="13" spans="1:9" ht="12.75">
      <c r="A13" s="121"/>
      <c r="B13" s="138">
        <v>-16</v>
      </c>
      <c r="C13" s="104" t="s">
        <v>79</v>
      </c>
      <c r="D13" s="105" t="s">
        <v>71</v>
      </c>
      <c r="E13" s="106" t="s">
        <v>79</v>
      </c>
      <c r="F13" s="99">
        <v>-8</v>
      </c>
      <c r="G13" s="121"/>
      <c r="I13" s="76"/>
    </row>
    <row r="14" spans="1:9" ht="12.75">
      <c r="A14" s="121"/>
      <c r="B14" s="138">
        <f>+B12+B13</f>
        <v>95</v>
      </c>
      <c r="C14" s="104" t="s">
        <v>80</v>
      </c>
      <c r="D14" s="105"/>
      <c r="E14" s="106" t="s">
        <v>80</v>
      </c>
      <c r="F14" s="99">
        <f>+F12+F13</f>
        <v>215</v>
      </c>
      <c r="G14" s="121"/>
      <c r="I14" s="76"/>
    </row>
    <row r="15" spans="1:9" ht="12.75">
      <c r="A15" s="127"/>
      <c r="B15" s="139">
        <f>+B14/B11</f>
        <v>3.1666666666666665</v>
      </c>
      <c r="C15" s="104" t="s">
        <v>81</v>
      </c>
      <c r="D15" s="105"/>
      <c r="E15" s="109" t="s">
        <v>81</v>
      </c>
      <c r="F15" s="141">
        <f>+F14/F11</f>
        <v>6.515151515151516</v>
      </c>
      <c r="G15" s="127"/>
      <c r="I15" s="76"/>
    </row>
    <row r="16" spans="1:9" ht="12.75">
      <c r="A16" s="126"/>
      <c r="B16" s="138">
        <v>0</v>
      </c>
      <c r="C16" s="110"/>
      <c r="D16" s="111" t="s">
        <v>82</v>
      </c>
      <c r="E16" s="112"/>
      <c r="F16" s="99">
        <v>2</v>
      </c>
      <c r="G16" s="126"/>
      <c r="I16" s="76"/>
    </row>
    <row r="17" spans="1:11" s="76" customFormat="1" ht="12.75">
      <c r="A17" s="115"/>
      <c r="B17" s="143"/>
      <c r="F17" s="136"/>
      <c r="G17" s="115"/>
      <c r="K17"/>
    </row>
    <row r="18" spans="1:9" ht="12.75">
      <c r="A18" s="121"/>
      <c r="B18" s="138">
        <v>17</v>
      </c>
      <c r="C18" s="101" t="s">
        <v>83</v>
      </c>
      <c r="D18" s="101"/>
      <c r="E18" s="103" t="s">
        <v>83</v>
      </c>
      <c r="F18" s="99">
        <v>22</v>
      </c>
      <c r="G18" s="121"/>
      <c r="H18" s="76"/>
      <c r="I18" s="76"/>
    </row>
    <row r="19" spans="1:9" ht="12.75">
      <c r="A19" s="121"/>
      <c r="B19" s="138">
        <v>11</v>
      </c>
      <c r="C19" s="104" t="s">
        <v>84</v>
      </c>
      <c r="D19" s="104"/>
      <c r="E19" s="106" t="s">
        <v>84</v>
      </c>
      <c r="F19" s="99">
        <v>9</v>
      </c>
      <c r="G19" s="121"/>
      <c r="H19" s="76"/>
      <c r="I19" s="76"/>
    </row>
    <row r="20" spans="1:9" ht="12.75">
      <c r="A20" s="121"/>
      <c r="B20" s="138">
        <v>1</v>
      </c>
      <c r="C20" s="104" t="s">
        <v>69</v>
      </c>
      <c r="D20" s="105" t="s">
        <v>73</v>
      </c>
      <c r="E20" s="106" t="s">
        <v>69</v>
      </c>
      <c r="F20" s="99">
        <v>0</v>
      </c>
      <c r="G20" s="121"/>
      <c r="H20" s="76"/>
      <c r="I20" s="76"/>
    </row>
    <row r="21" spans="1:9" ht="12.75">
      <c r="A21" s="121"/>
      <c r="B21" s="138">
        <v>236</v>
      </c>
      <c r="C21" s="104" t="s">
        <v>78</v>
      </c>
      <c r="D21" s="104"/>
      <c r="E21" s="106" t="s">
        <v>78</v>
      </c>
      <c r="F21" s="99">
        <v>103</v>
      </c>
      <c r="G21" s="121"/>
      <c r="H21" s="76"/>
      <c r="I21" s="76"/>
    </row>
    <row r="22" spans="1:7" ht="12.75" hidden="1">
      <c r="A22" s="121"/>
      <c r="B22" s="138"/>
      <c r="C22" s="104" t="s">
        <v>79</v>
      </c>
      <c r="D22" s="104"/>
      <c r="E22" s="106" t="s">
        <v>79</v>
      </c>
      <c r="F22" s="184"/>
      <c r="G22" s="121"/>
    </row>
    <row r="23" spans="1:9" ht="12.75">
      <c r="A23" s="121"/>
      <c r="B23" s="138">
        <v>236</v>
      </c>
      <c r="C23" s="104" t="s">
        <v>80</v>
      </c>
      <c r="D23" s="104"/>
      <c r="E23" s="106" t="s">
        <v>80</v>
      </c>
      <c r="F23" s="99">
        <v>102</v>
      </c>
      <c r="G23" s="121"/>
      <c r="I23" s="76"/>
    </row>
    <row r="24" spans="1:9" ht="12.75">
      <c r="A24" s="121"/>
      <c r="B24" s="139">
        <f>+B23/B19</f>
        <v>21.454545454545453</v>
      </c>
      <c r="C24" s="113" t="s">
        <v>85</v>
      </c>
      <c r="D24" s="107"/>
      <c r="E24" s="114" t="s">
        <v>85</v>
      </c>
      <c r="F24" s="141">
        <f>+F23/F19</f>
        <v>11.333333333333334</v>
      </c>
      <c r="G24" s="127"/>
      <c r="I24" s="76"/>
    </row>
    <row r="25" spans="1:11" s="76" customFormat="1" ht="12.75">
      <c r="A25" s="121"/>
      <c r="B25" s="147"/>
      <c r="C25" s="115"/>
      <c r="D25" s="115"/>
      <c r="E25" s="116"/>
      <c r="F25" s="127"/>
      <c r="G25" s="127"/>
      <c r="K25"/>
    </row>
    <row r="26" spans="1:11" s="76" customFormat="1" ht="12.75">
      <c r="A26" s="160"/>
      <c r="B26" s="180" t="s">
        <v>176</v>
      </c>
      <c r="C26" s="117"/>
      <c r="D26" s="111" t="s">
        <v>116</v>
      </c>
      <c r="E26" s="118"/>
      <c r="F26" s="185" t="s">
        <v>178</v>
      </c>
      <c r="G26" s="127"/>
      <c r="K26"/>
    </row>
    <row r="27" spans="1:11" s="76" customFormat="1" ht="12.75">
      <c r="A27" s="160"/>
      <c r="B27" s="181" t="s">
        <v>180</v>
      </c>
      <c r="C27" s="117"/>
      <c r="D27" s="111" t="s">
        <v>118</v>
      </c>
      <c r="E27" s="118"/>
      <c r="F27" s="142" t="s">
        <v>199</v>
      </c>
      <c r="G27" s="127"/>
      <c r="K27"/>
    </row>
    <row r="28" spans="1:11" s="1" customFormat="1" ht="12.75">
      <c r="A28" s="161"/>
      <c r="B28" s="180" t="s">
        <v>146</v>
      </c>
      <c r="C28" s="117"/>
      <c r="D28" s="111" t="s">
        <v>86</v>
      </c>
      <c r="E28" s="118"/>
      <c r="F28" s="185" t="s">
        <v>179</v>
      </c>
      <c r="G28" s="156"/>
      <c r="H28" s="76"/>
      <c r="I28" s="76"/>
      <c r="K28"/>
    </row>
    <row r="29" spans="1:11" s="1" customFormat="1" ht="12.75">
      <c r="A29" s="161"/>
      <c r="B29" s="180" t="s">
        <v>177</v>
      </c>
      <c r="C29" s="117"/>
      <c r="D29" s="111" t="s">
        <v>87</v>
      </c>
      <c r="E29" s="118"/>
      <c r="F29" s="185" t="s">
        <v>147</v>
      </c>
      <c r="G29" s="156"/>
      <c r="I29"/>
      <c r="K29"/>
    </row>
    <row r="30" spans="1:11" s="136" customFormat="1" ht="12.75">
      <c r="A30" s="160"/>
      <c r="B30" s="147"/>
      <c r="C30" s="119"/>
      <c r="D30" s="119"/>
      <c r="E30" s="120"/>
      <c r="F30" s="127"/>
      <c r="G30" s="127"/>
      <c r="H30" s="1"/>
      <c r="I30" s="1"/>
      <c r="J30" s="1"/>
      <c r="K30"/>
    </row>
    <row r="31" spans="1:11" s="1" customFormat="1" ht="12.75">
      <c r="A31" s="152"/>
      <c r="B31" s="182">
        <f>SUM(B32:B38)</f>
        <v>10</v>
      </c>
      <c r="C31" s="117"/>
      <c r="D31" s="111" t="s">
        <v>88</v>
      </c>
      <c r="E31" s="118"/>
      <c r="F31" s="142">
        <f>SUM(F32:F38)</f>
        <v>10</v>
      </c>
      <c r="G31" s="156"/>
      <c r="H31" s="159"/>
      <c r="K31"/>
    </row>
    <row r="32" spans="1:11" s="1" customFormat="1" ht="12.75">
      <c r="A32" s="121"/>
      <c r="B32" s="182">
        <v>4</v>
      </c>
      <c r="C32" s="117"/>
      <c r="D32" s="111" t="s">
        <v>89</v>
      </c>
      <c r="E32" s="118"/>
      <c r="F32" s="142">
        <v>2</v>
      </c>
      <c r="G32" s="156"/>
      <c r="H32" s="159"/>
      <c r="I32"/>
      <c r="K32"/>
    </row>
    <row r="33" spans="1:11" s="1" customFormat="1" ht="12.75">
      <c r="A33" s="121"/>
      <c r="B33" s="182">
        <v>2</v>
      </c>
      <c r="C33" s="117"/>
      <c r="D33" s="121" t="s">
        <v>90</v>
      </c>
      <c r="E33" s="118"/>
      <c r="F33" s="142">
        <v>3</v>
      </c>
      <c r="G33" s="156"/>
      <c r="K33"/>
    </row>
    <row r="34" spans="1:11" s="1" customFormat="1" ht="12.75">
      <c r="A34" s="121"/>
      <c r="B34" s="182">
        <v>1</v>
      </c>
      <c r="C34" s="117"/>
      <c r="D34" s="111" t="s">
        <v>91</v>
      </c>
      <c r="E34" s="118"/>
      <c r="F34" s="142">
        <v>0</v>
      </c>
      <c r="G34" s="156"/>
      <c r="K34"/>
    </row>
    <row r="35" spans="1:8" s="1" customFormat="1" ht="12.75">
      <c r="A35" s="121"/>
      <c r="B35" s="182">
        <v>0</v>
      </c>
      <c r="C35" s="117"/>
      <c r="D35" s="111" t="s">
        <v>92</v>
      </c>
      <c r="E35" s="118"/>
      <c r="F35" s="142">
        <v>4</v>
      </c>
      <c r="G35" s="156"/>
      <c r="H35" s="119"/>
    </row>
    <row r="36" spans="1:11" s="1" customFormat="1" ht="12.75">
      <c r="A36" s="152"/>
      <c r="B36" s="182"/>
      <c r="C36" s="117"/>
      <c r="D36" s="111" t="s">
        <v>93</v>
      </c>
      <c r="E36" s="118"/>
      <c r="F36" s="142"/>
      <c r="G36" s="165"/>
      <c r="H36" s="119"/>
      <c r="J36"/>
      <c r="K36"/>
    </row>
    <row r="37" spans="1:11" s="1" customFormat="1" ht="12.75">
      <c r="A37" s="152"/>
      <c r="B37" s="182">
        <v>2</v>
      </c>
      <c r="C37" s="117"/>
      <c r="D37" s="111" t="s">
        <v>94</v>
      </c>
      <c r="E37" s="118"/>
      <c r="F37" s="185"/>
      <c r="G37" s="156"/>
      <c r="J37"/>
      <c r="K37"/>
    </row>
    <row r="38" spans="1:11" s="1" customFormat="1" ht="12.75">
      <c r="A38" s="152"/>
      <c r="B38" s="182">
        <v>1</v>
      </c>
      <c r="C38" s="117"/>
      <c r="D38" s="111" t="s">
        <v>181</v>
      </c>
      <c r="E38" s="118"/>
      <c r="F38" s="185">
        <v>1</v>
      </c>
      <c r="G38" s="156"/>
      <c r="J38"/>
      <c r="K38"/>
    </row>
    <row r="39" spans="1:11" s="136" customFormat="1" ht="12.75">
      <c r="A39" s="153"/>
      <c r="B39" s="143"/>
      <c r="G39" s="119"/>
      <c r="I39"/>
      <c r="J39"/>
      <c r="K39"/>
    </row>
    <row r="40" spans="1:8" ht="12.75">
      <c r="A40" s="126"/>
      <c r="B40" s="138">
        <v>2</v>
      </c>
      <c r="C40" s="101" t="s">
        <v>95</v>
      </c>
      <c r="D40" s="101"/>
      <c r="E40" s="103" t="s">
        <v>95</v>
      </c>
      <c r="F40" s="99">
        <v>3</v>
      </c>
      <c r="G40" s="121"/>
      <c r="H40" s="136"/>
    </row>
    <row r="41" spans="1:7" ht="12.75">
      <c r="A41" s="126"/>
      <c r="B41" s="138">
        <v>62</v>
      </c>
      <c r="C41" s="104" t="s">
        <v>96</v>
      </c>
      <c r="D41" s="104"/>
      <c r="E41" s="106" t="s">
        <v>96</v>
      </c>
      <c r="F41" s="99">
        <v>113</v>
      </c>
      <c r="G41" s="121"/>
    </row>
    <row r="42" spans="1:7" ht="12.75">
      <c r="A42" s="126"/>
      <c r="B42" s="138">
        <v>0</v>
      </c>
      <c r="C42" s="104" t="s">
        <v>97</v>
      </c>
      <c r="D42" s="105" t="s">
        <v>95</v>
      </c>
      <c r="E42" s="106" t="s">
        <v>97</v>
      </c>
      <c r="F42" s="99">
        <v>0</v>
      </c>
      <c r="G42" s="121"/>
    </row>
    <row r="43" spans="1:7" ht="12.75">
      <c r="A43" s="121"/>
      <c r="B43" s="138">
        <f>+B41-B42</f>
        <v>62</v>
      </c>
      <c r="C43" s="104" t="s">
        <v>80</v>
      </c>
      <c r="D43" s="104"/>
      <c r="E43" s="106" t="s">
        <v>80</v>
      </c>
      <c r="F43" s="99">
        <f>+F41-F42</f>
        <v>113</v>
      </c>
      <c r="G43" s="121"/>
    </row>
    <row r="44" spans="1:7" ht="12.75">
      <c r="A44" s="121"/>
      <c r="B44" s="139">
        <f>+B43/B40</f>
        <v>31</v>
      </c>
      <c r="C44" s="107" t="s">
        <v>98</v>
      </c>
      <c r="D44" s="107"/>
      <c r="E44" s="109" t="s">
        <v>98</v>
      </c>
      <c r="F44" s="141">
        <f>+F43/F40</f>
        <v>37.666666666666664</v>
      </c>
      <c r="G44" s="121"/>
    </row>
    <row r="45" spans="1:7" s="76" customFormat="1" ht="7.5" customHeight="1">
      <c r="A45" s="115"/>
      <c r="B45" s="143"/>
      <c r="F45" s="136"/>
      <c r="G45" s="115"/>
    </row>
    <row r="46" spans="1:7" ht="12.75">
      <c r="A46" s="126"/>
      <c r="B46" s="183">
        <v>0</v>
      </c>
      <c r="C46" s="101" t="s">
        <v>99</v>
      </c>
      <c r="D46" s="101"/>
      <c r="E46" s="103" t="s">
        <v>99</v>
      </c>
      <c r="F46" s="99">
        <v>1</v>
      </c>
      <c r="G46" s="121"/>
    </row>
    <row r="47" spans="1:7" ht="12.75">
      <c r="A47" s="126"/>
      <c r="B47" s="183">
        <v>0</v>
      </c>
      <c r="C47" s="104" t="s">
        <v>100</v>
      </c>
      <c r="D47" s="105" t="s">
        <v>101</v>
      </c>
      <c r="E47" s="106" t="s">
        <v>100</v>
      </c>
      <c r="F47" s="99">
        <v>4</v>
      </c>
      <c r="G47" s="121"/>
    </row>
    <row r="48" spans="1:7" ht="12.75">
      <c r="A48" s="126"/>
      <c r="B48" s="183">
        <v>1</v>
      </c>
      <c r="C48" s="104" t="s">
        <v>102</v>
      </c>
      <c r="D48" s="105" t="s">
        <v>103</v>
      </c>
      <c r="E48" s="106" t="s">
        <v>102</v>
      </c>
      <c r="F48" s="99">
        <v>0</v>
      </c>
      <c r="G48" s="121"/>
    </row>
    <row r="49" spans="1:7" ht="12.75">
      <c r="A49" s="121"/>
      <c r="B49" s="183">
        <f>SUM(B46:B48)</f>
        <v>1</v>
      </c>
      <c r="C49" s="107" t="s">
        <v>45</v>
      </c>
      <c r="D49" s="107"/>
      <c r="E49" s="109" t="s">
        <v>45</v>
      </c>
      <c r="F49" s="99">
        <f>SUM(F46:F48)</f>
        <v>5</v>
      </c>
      <c r="G49" s="121"/>
    </row>
    <row r="50" spans="1:7" s="76" customFormat="1" ht="12.75">
      <c r="A50" s="115"/>
      <c r="B50" s="143"/>
      <c r="F50" s="136"/>
      <c r="G50" s="115"/>
    </row>
    <row r="51" spans="1:7" ht="12.75">
      <c r="A51" s="126"/>
      <c r="B51" s="138">
        <v>7</v>
      </c>
      <c r="C51" s="101" t="s">
        <v>104</v>
      </c>
      <c r="D51" s="102" t="s">
        <v>75</v>
      </c>
      <c r="E51" s="103" t="s">
        <v>104</v>
      </c>
      <c r="F51" s="99">
        <v>9</v>
      </c>
      <c r="G51" s="121"/>
    </row>
    <row r="52" spans="1:7" ht="12.75">
      <c r="A52" s="121"/>
      <c r="B52" s="138">
        <v>65</v>
      </c>
      <c r="C52" s="107" t="s">
        <v>105</v>
      </c>
      <c r="D52" s="107"/>
      <c r="E52" s="109" t="s">
        <v>105</v>
      </c>
      <c r="F52" s="99">
        <v>60</v>
      </c>
      <c r="G52" s="121"/>
    </row>
    <row r="53" spans="1:7" s="146" customFormat="1" ht="6.75" customHeight="1">
      <c r="A53" s="154"/>
      <c r="B53" s="143"/>
      <c r="F53" s="136"/>
      <c r="G53" s="154"/>
    </row>
    <row r="54" spans="1:7" ht="12.75">
      <c r="A54" s="115"/>
      <c r="B54" s="138">
        <f>B9</f>
        <v>13</v>
      </c>
      <c r="C54" s="110"/>
      <c r="D54" s="111" t="s">
        <v>106</v>
      </c>
      <c r="E54" s="112"/>
      <c r="F54" s="99">
        <f>+F9</f>
        <v>16</v>
      </c>
      <c r="G54" s="115"/>
    </row>
    <row r="55" spans="1:7" ht="12.75">
      <c r="A55" s="115"/>
      <c r="B55" s="138">
        <f>B14</f>
        <v>95</v>
      </c>
      <c r="C55" s="110"/>
      <c r="D55" s="111" t="s">
        <v>107</v>
      </c>
      <c r="E55" s="112"/>
      <c r="F55" s="99">
        <f>+F14</f>
        <v>215</v>
      </c>
      <c r="G55" s="115"/>
    </row>
    <row r="56" spans="2:7" ht="12.75">
      <c r="B56" s="138">
        <f>B23</f>
        <v>236</v>
      </c>
      <c r="C56" s="110"/>
      <c r="D56" s="111" t="s">
        <v>108</v>
      </c>
      <c r="E56" s="112"/>
      <c r="F56" s="99">
        <f>+F23</f>
        <v>102</v>
      </c>
      <c r="G56" s="115"/>
    </row>
    <row r="57" spans="2:7" ht="12.75">
      <c r="B57" s="138">
        <f>+B55+B56</f>
        <v>331</v>
      </c>
      <c r="C57" s="110"/>
      <c r="D57" s="111" t="s">
        <v>109</v>
      </c>
      <c r="E57" s="112"/>
      <c r="F57" s="99">
        <f>+F55+F56</f>
        <v>317</v>
      </c>
      <c r="G57" s="115"/>
    </row>
    <row r="58" spans="2:6" ht="12.75">
      <c r="B58" s="138">
        <f>B11+B18</f>
        <v>47</v>
      </c>
      <c r="C58" s="110"/>
      <c r="D58" s="111" t="s">
        <v>110</v>
      </c>
      <c r="E58" s="112"/>
      <c r="F58" s="99">
        <f>+F11+F18</f>
        <v>55</v>
      </c>
    </row>
    <row r="59" spans="2:6" ht="12.75">
      <c r="B59" s="139">
        <f>+B57/B58</f>
        <v>7.042553191489362</v>
      </c>
      <c r="C59" s="110"/>
      <c r="D59" s="111" t="s">
        <v>111</v>
      </c>
      <c r="E59" s="112"/>
      <c r="F59" s="141">
        <f>+F57/F58</f>
        <v>5.763636363636364</v>
      </c>
    </row>
    <row r="60" spans="2:6" ht="12.75">
      <c r="B60" s="143"/>
      <c r="F60" s="76"/>
    </row>
    <row r="61" spans="2:9" ht="12.75">
      <c r="B61" s="143"/>
      <c r="C61" s="100" t="s">
        <v>112</v>
      </c>
      <c r="D61" s="122" t="s">
        <v>113</v>
      </c>
      <c r="E61" s="100" t="s">
        <v>114</v>
      </c>
      <c r="F61" s="122" t="s">
        <v>115</v>
      </c>
      <c r="G61" s="122" t="s">
        <v>45</v>
      </c>
      <c r="I61" s="148"/>
    </row>
    <row r="62" spans="1:9" s="123" customFormat="1" ht="16.5" customHeight="1">
      <c r="A62" s="137"/>
      <c r="B62" s="145" t="s">
        <v>63</v>
      </c>
      <c r="C62" s="128">
        <v>9</v>
      </c>
      <c r="D62" s="128">
        <v>0</v>
      </c>
      <c r="E62" s="128">
        <v>6</v>
      </c>
      <c r="F62" s="128">
        <v>12</v>
      </c>
      <c r="G62" s="151">
        <f>SUM(C62:F62)</f>
        <v>27</v>
      </c>
      <c r="I62" s="149"/>
    </row>
    <row r="63" spans="2:7" ht="18">
      <c r="B63" s="144" t="s">
        <v>175</v>
      </c>
      <c r="C63" s="134">
        <v>0</v>
      </c>
      <c r="D63" s="134">
        <v>0</v>
      </c>
      <c r="E63" s="134">
        <v>8</v>
      </c>
      <c r="F63" s="134">
        <v>6</v>
      </c>
      <c r="G63" s="150">
        <f>SUM(C63:F63)</f>
        <v>14</v>
      </c>
    </row>
    <row r="64" spans="2:6" ht="12.75">
      <c r="B64" s="143"/>
      <c r="F64" s="76"/>
    </row>
    <row r="65" spans="2:7" ht="12.75">
      <c r="B65" s="143"/>
      <c r="F65" s="76"/>
      <c r="G65" s="124"/>
    </row>
    <row r="66" spans="2:6" ht="12.75">
      <c r="B66" s="143"/>
      <c r="F66" s="76"/>
    </row>
    <row r="67" spans="2:6" ht="12.75">
      <c r="B67" s="143"/>
      <c r="F67" s="76"/>
    </row>
    <row r="68" ht="12.75">
      <c r="B68" s="140"/>
    </row>
    <row r="69" ht="12.75">
      <c r="B69" s="140"/>
    </row>
    <row r="70" ht="12.75">
      <c r="B70" s="140"/>
    </row>
    <row r="71" ht="12.75">
      <c r="B71" s="140"/>
    </row>
    <row r="72" ht="12.75">
      <c r="B72" s="140"/>
    </row>
    <row r="73" ht="12.75">
      <c r="B73" s="140"/>
    </row>
    <row r="74" ht="12.75">
      <c r="B74" s="140"/>
    </row>
    <row r="75" ht="12.75">
      <c r="B75" s="140"/>
    </row>
    <row r="76" ht="12.75">
      <c r="B76" s="140"/>
    </row>
    <row r="77" ht="12.75">
      <c r="B77" s="140"/>
    </row>
    <row r="78" ht="12.75">
      <c r="B78" s="140"/>
    </row>
    <row r="79" ht="12.75">
      <c r="B79" s="140"/>
    </row>
    <row r="80" ht="12.75">
      <c r="B80" s="140"/>
    </row>
    <row r="81" ht="12.75">
      <c r="B81" s="140"/>
    </row>
    <row r="82" ht="12.75">
      <c r="B82" s="140"/>
    </row>
    <row r="83" ht="12.75">
      <c r="B83" s="140"/>
    </row>
    <row r="84" ht="12.75">
      <c r="B84" s="140"/>
    </row>
    <row r="85" ht="12.75">
      <c r="B85" s="140"/>
    </row>
    <row r="86" ht="12.75">
      <c r="B86" s="140"/>
    </row>
    <row r="87" ht="12.75">
      <c r="B87" s="140"/>
    </row>
    <row r="88" ht="12.75">
      <c r="B88" s="140"/>
    </row>
    <row r="89" ht="12.75">
      <c r="B89" s="140"/>
    </row>
    <row r="90" ht="12.75">
      <c r="B90" s="140"/>
    </row>
    <row r="91" ht="12.75">
      <c r="B91" s="140"/>
    </row>
    <row r="92" ht="12.75">
      <c r="B92" s="140"/>
    </row>
    <row r="93" ht="12.75">
      <c r="B93" s="140"/>
    </row>
    <row r="94" ht="12.75">
      <c r="B94" s="140"/>
    </row>
    <row r="95" ht="12.75">
      <c r="B95" s="140"/>
    </row>
    <row r="96" ht="12.75">
      <c r="B96" s="140"/>
    </row>
    <row r="97" ht="12.75">
      <c r="B97" s="140"/>
    </row>
    <row r="98" ht="12.75">
      <c r="B98" s="140"/>
    </row>
    <row r="99" ht="12.75">
      <c r="B99" s="140"/>
    </row>
    <row r="100" ht="12.75">
      <c r="B100" s="140"/>
    </row>
    <row r="101" ht="12.75">
      <c r="B101" s="140"/>
    </row>
    <row r="102" ht="12.75">
      <c r="B102" s="140"/>
    </row>
    <row r="103" ht="12.75">
      <c r="B103" s="140"/>
    </row>
    <row r="104" ht="12.75">
      <c r="B104" s="140"/>
    </row>
    <row r="105" ht="12.75">
      <c r="B105" s="140"/>
    </row>
    <row r="106" ht="12.75">
      <c r="B106" s="140"/>
    </row>
    <row r="107" ht="12.75">
      <c r="B107" s="140"/>
    </row>
    <row r="108" ht="12.75">
      <c r="B108" s="140"/>
    </row>
    <row r="109" ht="12.75">
      <c r="B109" s="140"/>
    </row>
    <row r="110" ht="12.75">
      <c r="B110" s="140"/>
    </row>
    <row r="111" ht="12.75">
      <c r="B111" s="140"/>
    </row>
    <row r="112" ht="12.75">
      <c r="B112" s="140"/>
    </row>
    <row r="113" ht="12.75">
      <c r="B113" s="140"/>
    </row>
    <row r="114" ht="12.75">
      <c r="B114" s="140"/>
    </row>
    <row r="115" ht="12.75">
      <c r="B115" s="140"/>
    </row>
    <row r="116" ht="12.75">
      <c r="B116" s="140"/>
    </row>
    <row r="117" ht="12.75">
      <c r="B117" s="140"/>
    </row>
    <row r="118" ht="12.75">
      <c r="B118" s="140"/>
    </row>
    <row r="119" ht="12.75">
      <c r="B119" s="140"/>
    </row>
    <row r="120" ht="12.75">
      <c r="B120" s="140"/>
    </row>
    <row r="121" ht="12.75">
      <c r="B121" s="140"/>
    </row>
    <row r="122" ht="12.75">
      <c r="B122" s="140"/>
    </row>
    <row r="123" ht="12.75">
      <c r="B123" s="140"/>
    </row>
    <row r="124" ht="12.75">
      <c r="B124" s="140"/>
    </row>
    <row r="125" ht="12.75">
      <c r="B125" s="140"/>
    </row>
    <row r="126" ht="12.75">
      <c r="B126" s="140"/>
    </row>
    <row r="127" ht="12.75">
      <c r="B127" s="140"/>
    </row>
    <row r="128" ht="12.75">
      <c r="B128" s="140"/>
    </row>
    <row r="129" ht="12.75">
      <c r="B129" s="140"/>
    </row>
    <row r="130" ht="12.75">
      <c r="B130" s="140"/>
    </row>
    <row r="131" ht="12.75">
      <c r="B131" s="140"/>
    </row>
    <row r="132" ht="12.75">
      <c r="B132" s="140"/>
    </row>
    <row r="133" ht="12.75">
      <c r="B133" s="140"/>
    </row>
    <row r="134" ht="12.75">
      <c r="B134" s="140"/>
    </row>
    <row r="135" ht="12.75">
      <c r="B135" s="140"/>
    </row>
    <row r="136" ht="12.75">
      <c r="B136" s="140"/>
    </row>
    <row r="137" ht="12.75">
      <c r="B137" s="140"/>
    </row>
    <row r="138" ht="12.75">
      <c r="B138" s="140"/>
    </row>
    <row r="139" ht="12.75">
      <c r="B139" s="140"/>
    </row>
    <row r="140" ht="12.75">
      <c r="B140" s="140"/>
    </row>
    <row r="141" ht="12.75">
      <c r="B141" s="140"/>
    </row>
    <row r="142" ht="12.75">
      <c r="B142" s="140"/>
    </row>
    <row r="143" ht="12.75">
      <c r="B143" s="140"/>
    </row>
    <row r="144" ht="12.75">
      <c r="B144" s="140"/>
    </row>
    <row r="145" ht="12.75">
      <c r="B145" s="140"/>
    </row>
    <row r="146" ht="12.75">
      <c r="B146" s="140"/>
    </row>
    <row r="147" ht="12.75">
      <c r="B147" s="140"/>
    </row>
    <row r="148" ht="12.75">
      <c r="B148" s="140"/>
    </row>
    <row r="149" ht="12.75">
      <c r="B149" s="140"/>
    </row>
    <row r="150" ht="12.75">
      <c r="B150" s="140"/>
    </row>
    <row r="151" ht="12.75">
      <c r="B151" s="140"/>
    </row>
    <row r="152" ht="12.75">
      <c r="B152" s="140"/>
    </row>
    <row r="153" ht="12.75">
      <c r="B153" s="140"/>
    </row>
    <row r="154" ht="12.75">
      <c r="B154" s="140"/>
    </row>
    <row r="155" ht="12.75">
      <c r="B155" s="140"/>
    </row>
    <row r="156" ht="12.75">
      <c r="B156" s="140"/>
    </row>
    <row r="157" ht="12.75">
      <c r="B157" s="140"/>
    </row>
    <row r="158" ht="12.75">
      <c r="B158" s="140"/>
    </row>
    <row r="159" ht="12.75">
      <c r="B159" s="140"/>
    </row>
    <row r="160" ht="12.75">
      <c r="B160" s="140"/>
    </row>
    <row r="161" ht="12.75">
      <c r="B161" s="140"/>
    </row>
    <row r="162" ht="12.75">
      <c r="B162" s="140"/>
    </row>
    <row r="163" ht="12.75">
      <c r="B163" s="140"/>
    </row>
    <row r="164" ht="12.75">
      <c r="B164" s="140"/>
    </row>
    <row r="165" ht="12.75">
      <c r="B165" s="140"/>
    </row>
    <row r="166" ht="12.75">
      <c r="B166" s="140"/>
    </row>
    <row r="167" ht="12.75">
      <c r="B167" s="140"/>
    </row>
    <row r="168" ht="12.75">
      <c r="B168" s="140"/>
    </row>
  </sheetData>
  <sheetProtection/>
  <mergeCells count="1">
    <mergeCell ref="B1:F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LOSSET</dc:creator>
  <cp:keywords/>
  <dc:description/>
  <cp:lastModifiedBy>xavier</cp:lastModifiedBy>
  <cp:lastPrinted>2010-04-21T09:42:10Z</cp:lastPrinted>
  <dcterms:created xsi:type="dcterms:W3CDTF">2008-02-05T09:25:38Z</dcterms:created>
  <dcterms:modified xsi:type="dcterms:W3CDTF">2010-04-26T21:09:05Z</dcterms:modified>
  <cp:category/>
  <cp:version/>
  <cp:contentType/>
  <cp:contentStatus/>
</cp:coreProperties>
</file>